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N:\Share\Accounting\Accounts Payable\Travel\"/>
    </mc:Choice>
  </mc:AlternateContent>
  <xr:revisionPtr revIDLastSave="0" documentId="8_{12C293DB-4B3D-403C-9FB8-81E6F749D910}" xr6:coauthVersionLast="47" xr6:coauthVersionMax="47" xr10:uidLastSave="{00000000-0000-0000-0000-000000000000}"/>
  <bookViews>
    <workbookView xWindow="25080" yWindow="-120" windowWidth="29040" windowHeight="15840" xr2:uid="{52836541-DF54-4DB9-92BF-5E9F893E7093}"/>
  </bookViews>
  <sheets>
    <sheet name="Travel Claim Worksheet" sheetId="8" r:id="rId1"/>
    <sheet name="Instructions" sheetId="9" r:id="rId2"/>
    <sheet name="Data1" sheetId="11" state="hidden" r:id="rId3"/>
    <sheet name="Versions" sheetId="10" state="hidden" r:id="rId4"/>
    <sheet name="Data" sheetId="5" state="hidden" r:id="rId5"/>
  </sheets>
  <definedNames>
    <definedName name="_xlnm.Print_Area" localSheetId="1">Instructions!$A$1:$B$24</definedName>
    <definedName name="_xlnm.Print_Area" localSheetId="0">'Travel Claim Worksheet'!$B$1:$X$46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8" l="1"/>
  <c r="C46" i="8" l="1"/>
  <c r="K19" i="8" l="1"/>
  <c r="J19" i="8"/>
  <c r="I19" i="8"/>
  <c r="K18" i="8"/>
  <c r="J18" i="8"/>
  <c r="I18" i="8"/>
  <c r="K17" i="8"/>
  <c r="J17" i="8"/>
  <c r="I17" i="8"/>
  <c r="K16" i="8"/>
  <c r="J16" i="8"/>
  <c r="I16" i="8"/>
  <c r="K15" i="8"/>
  <c r="J15" i="8"/>
  <c r="I15" i="8"/>
  <c r="H17" i="8" l="1"/>
  <c r="H16" i="8"/>
  <c r="H18" i="8"/>
  <c r="H19" i="8"/>
  <c r="H20" i="8"/>
  <c r="H21" i="8"/>
  <c r="H22" i="8"/>
  <c r="H23" i="8"/>
  <c r="H24" i="8"/>
  <c r="E11" i="8" l="1"/>
  <c r="H25" i="8"/>
  <c r="H26" i="8"/>
  <c r="H27" i="8"/>
  <c r="H28" i="8"/>
  <c r="H29" i="8"/>
  <c r="P13" i="8" l="1"/>
  <c r="F21" i="8"/>
  <c r="F22" i="8"/>
  <c r="F23" i="8"/>
  <c r="F24" i="8"/>
  <c r="E21" i="8"/>
  <c r="E22" i="8"/>
  <c r="E23" i="8"/>
  <c r="E24" i="8"/>
  <c r="S21" i="8"/>
  <c r="S22" i="8"/>
  <c r="S23" i="8"/>
  <c r="S24" i="8"/>
  <c r="I21" i="8"/>
  <c r="I22" i="8"/>
  <c r="I23" i="8"/>
  <c r="I24" i="8"/>
  <c r="J21" i="8"/>
  <c r="J22" i="8"/>
  <c r="J23" i="8"/>
  <c r="J24" i="8"/>
  <c r="K21" i="8"/>
  <c r="K22" i="8"/>
  <c r="K23" i="8"/>
  <c r="K24" i="8"/>
  <c r="F15" i="8"/>
  <c r="F16" i="8"/>
  <c r="F17" i="8"/>
  <c r="F18" i="8"/>
  <c r="F19" i="8"/>
  <c r="F20" i="8"/>
  <c r="F25" i="8"/>
  <c r="F26" i="8"/>
  <c r="F27" i="8"/>
  <c r="F28" i="8"/>
  <c r="F29" i="8"/>
  <c r="Q13" i="8"/>
  <c r="O13" i="8"/>
  <c r="M13" i="8"/>
  <c r="N13" i="8"/>
  <c r="R13" i="8"/>
  <c r="E27" i="8"/>
  <c r="E28" i="8"/>
  <c r="E29" i="8"/>
  <c r="S27" i="8"/>
  <c r="S28" i="8"/>
  <c r="S29" i="8"/>
  <c r="I27" i="8"/>
  <c r="I28" i="8"/>
  <c r="I29" i="8"/>
  <c r="J27" i="8"/>
  <c r="J28" i="8"/>
  <c r="J29" i="8"/>
  <c r="K27" i="8"/>
  <c r="K28" i="8"/>
  <c r="K29" i="8"/>
  <c r="E25" i="8"/>
  <c r="E26" i="8"/>
  <c r="S25" i="8"/>
  <c r="S26" i="8"/>
  <c r="I25" i="8"/>
  <c r="I26" i="8"/>
  <c r="J25" i="8"/>
  <c r="J26" i="8"/>
  <c r="K25" i="8"/>
  <c r="K26" i="8"/>
  <c r="E15" i="8"/>
  <c r="E16" i="8"/>
  <c r="E17" i="8"/>
  <c r="E18" i="8"/>
  <c r="E19" i="8"/>
  <c r="E20" i="8"/>
  <c r="S20" i="8"/>
  <c r="S19" i="8" l="1"/>
  <c r="W19" i="8" s="1"/>
  <c r="U19" i="8"/>
  <c r="T22" i="8"/>
  <c r="W22" i="8"/>
  <c r="U22" i="8"/>
  <c r="V22" i="8"/>
  <c r="W21" i="8"/>
  <c r="T21" i="8"/>
  <c r="U21" i="8"/>
  <c r="V21" i="8"/>
  <c r="W28" i="8"/>
  <c r="T28" i="8"/>
  <c r="U28" i="8"/>
  <c r="V28" i="8"/>
  <c r="T27" i="8"/>
  <c r="U27" i="8"/>
  <c r="V27" i="8"/>
  <c r="W27" i="8"/>
  <c r="W23" i="8"/>
  <c r="T23" i="8"/>
  <c r="V23" i="8"/>
  <c r="U23" i="8"/>
  <c r="S18" i="8"/>
  <c r="T18" i="8" s="1"/>
  <c r="S17" i="8"/>
  <c r="V17" i="8" s="1"/>
  <c r="T26" i="8"/>
  <c r="U26" i="8"/>
  <c r="W26" i="8"/>
  <c r="V26" i="8"/>
  <c r="T20" i="8"/>
  <c r="U20" i="8"/>
  <c r="V20" i="8"/>
  <c r="W20" i="8"/>
  <c r="S16" i="8"/>
  <c r="W16" i="8" s="1"/>
  <c r="T29" i="8"/>
  <c r="U29" i="8"/>
  <c r="V29" i="8"/>
  <c r="W29" i="8"/>
  <c r="S15" i="8"/>
  <c r="T15" i="8" s="1"/>
  <c r="U25" i="8"/>
  <c r="T25" i="8"/>
  <c r="V25" i="8"/>
  <c r="W25" i="8"/>
  <c r="V24" i="8"/>
  <c r="T24" i="8"/>
  <c r="U24" i="8"/>
  <c r="W24" i="8"/>
  <c r="I20" i="8"/>
  <c r="J20" i="8"/>
  <c r="K20" i="8"/>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U17" i="8" l="1"/>
  <c r="V19" i="8"/>
  <c r="T19" i="8"/>
  <c r="V16" i="8"/>
  <c r="T16" i="8"/>
  <c r="U16" i="8"/>
  <c r="W18" i="8"/>
  <c r="V18" i="8"/>
  <c r="U18" i="8"/>
  <c r="W17" i="8"/>
  <c r="T17" i="8"/>
  <c r="L21" i="8"/>
  <c r="X21" i="8" s="1"/>
  <c r="L22" i="8"/>
  <c r="X22" i="8" s="1"/>
  <c r="L28" i="8"/>
  <c r="X28" i="8" s="1"/>
  <c r="L23" i="8"/>
  <c r="X23" i="8" s="1"/>
  <c r="L24" i="8"/>
  <c r="X24" i="8" s="1"/>
  <c r="L26" i="8"/>
  <c r="X26" i="8" s="1"/>
  <c r="L27" i="8"/>
  <c r="X27" i="8" s="1"/>
  <c r="L29" i="8"/>
  <c r="X29" i="8" s="1"/>
  <c r="L25" i="8"/>
  <c r="X25" i="8" s="1"/>
  <c r="L20" i="8"/>
  <c r="X20" i="8" s="1"/>
  <c r="U15" i="8"/>
  <c r="W15" i="8"/>
  <c r="V15" i="8"/>
  <c r="L17" i="8" l="1"/>
  <c r="X17" i="8" s="1"/>
  <c r="L19" i="8"/>
  <c r="X19" i="8" s="1"/>
  <c r="L16" i="8"/>
  <c r="X16" i="8" s="1"/>
  <c r="L18" i="8"/>
  <c r="X18" i="8" s="1"/>
  <c r="L15" i="8"/>
  <c r="X15" i="8" s="1"/>
  <c r="L13" i="8" l="1"/>
  <c r="X13" i="8" s="1"/>
  <c r="X11" i="8" s="1"/>
  <c r="Q9" i="8" s="1"/>
</calcChain>
</file>

<file path=xl/sharedStrings.xml><?xml version="1.0" encoding="utf-8"?>
<sst xmlns="http://schemas.openxmlformats.org/spreadsheetml/2006/main" count="142" uniqueCount="127">
  <si>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</si>
  <si>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</si>
  <si>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</si>
  <si>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</si>
  <si>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</si>
  <si>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</si>
  <si>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</si>
  <si>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</si>
  <si>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</si>
  <si>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</si>
  <si>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</si>
  <si>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</si>
  <si>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</si>
  <si>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</si>
  <si>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</si>
  <si>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</si>
  <si>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</si>
  <si>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</si>
  <si>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</si>
  <si>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</si>
  <si>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</si>
  <si>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</si>
  <si>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</si>
  <si>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</si>
  <si>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</si>
  <si>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</si>
  <si>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</si>
  <si>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</si>
  <si>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</si>
  <si>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</si>
  <si>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</si>
  <si>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</si>
  <si>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</si>
  <si>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</si>
  <si>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Travel Date</t>
  </si>
  <si>
    <t>Personal Day?
Yes = 1</t>
  </si>
  <si>
    <t>Ground Transport*</t>
  </si>
  <si>
    <t>Miles*</t>
  </si>
  <si>
    <t>Airfare*</t>
  </si>
  <si>
    <t>Lodging*</t>
  </si>
  <si>
    <t>Business Expense*</t>
  </si>
  <si>
    <t>Car Rental*</t>
  </si>
  <si>
    <t>M&amp;IE Rates/Day
based on Rate Type</t>
  </si>
  <si>
    <t>Notes (optional)</t>
  </si>
  <si>
    <t>Enter Travel Start and End Dates. (You will receive a prompt if the total number of days at top differs from the detail.)</t>
  </si>
  <si>
    <t>Populate the location table with the domestic or international cities/states or country where you lodged for the night.</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</si>
  <si>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</si>
  <si>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</si>
  <si>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</si>
  <si>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</si>
  <si>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</si>
  <si>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Enter the travel date.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</si>
  <si>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</si>
  <si>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</si>
  <si>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</si>
  <si>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</si>
  <si>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</si>
  <si>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Print page to PDF and attach to the Claim Submission form for routing. Ensure additional back-up/supporting documentation is also provided (identified with asterisk*).</t>
  </si>
  <si>
    <t>Instructions for completing the Travel Claim Worksheet</t>
  </si>
  <si>
    <t>For conversion rates, refer to OANDA Currency Converter.</t>
  </si>
  <si>
    <t>Version</t>
  </si>
  <si>
    <t>Original</t>
  </si>
  <si>
    <t>Merged cells X10:Y11, F11:P11</t>
  </si>
  <si>
    <t>Changes</t>
  </si>
  <si>
    <t>Date</t>
  </si>
  <si>
    <t>Advance Type*</t>
  </si>
  <si>
    <t>Charge Request</t>
  </si>
  <si>
    <t>ProCard</t>
  </si>
  <si>
    <t>Cash Advance</t>
  </si>
  <si>
    <t>Advance Types</t>
  </si>
  <si>
    <t>Column1</t>
  </si>
  <si>
    <r>
      <t xml:space="preserve">Review the 'Due to Traveler' amount again. </t>
    </r>
    <r>
      <rPr>
        <b/>
        <sz val="11"/>
        <color rgb="FF000000"/>
        <rFont val="Calibri"/>
        <family val="2"/>
        <scheme val="minor"/>
      </rPr>
      <t>Be sure that the reimbursement amount does not include any amounts that were paid by the University.</t>
    </r>
  </si>
  <si>
    <t xml:space="preserve">Enter Full Name (the name for the check) and the reason the university is paying for the guest's travel expenses. </t>
  </si>
  <si>
    <t>Approver #2's Name</t>
  </si>
  <si>
    <t>Approver #2's Signature &amp; Date Approved</t>
  </si>
  <si>
    <t>Approver #3's Name</t>
  </si>
  <si>
    <t>Approver #3's Signature &amp; Date Approved</t>
  </si>
  <si>
    <t xml:space="preserve"> </t>
  </si>
  <si>
    <t>Domestic Ranges</t>
  </si>
  <si>
    <t>effective 1/1/24</t>
  </si>
  <si>
    <r>
      <t xml:space="preserve">Payee's Signature &amp; Date Approved </t>
    </r>
    <r>
      <rPr>
        <sz val="10"/>
        <color rgb="FFFF0000"/>
        <rFont val="Roboto"/>
      </rPr>
      <t>*Required</t>
    </r>
  </si>
  <si>
    <r>
      <t xml:space="preserve">Approver's Name </t>
    </r>
    <r>
      <rPr>
        <sz val="10"/>
        <color rgb="FFFF0000"/>
        <rFont val="Roboto"/>
      </rPr>
      <t>*</t>
    </r>
  </si>
  <si>
    <r>
      <t xml:space="preserve">Approver's Signature &amp; Date Approved </t>
    </r>
    <r>
      <rPr>
        <sz val="10"/>
        <color rgb="FFFF0000"/>
        <rFont val="Roboto"/>
      </rPr>
      <t>*Required</t>
    </r>
  </si>
  <si>
    <t xml:space="preserve">Signing validates that all expenses on this form are true and correct and that you will not be seeking reimbursement from another source. </t>
  </si>
  <si>
    <t>List all advances here: Charge Requests, ProCard Payments, Cash Advances, etc.</t>
  </si>
  <si>
    <t>Advance $Amt *</t>
  </si>
  <si>
    <t>Advance Notes (CR#, whose ProCard paid for the expenses, etc.)</t>
  </si>
  <si>
    <t>TOTAL ADVANCES</t>
  </si>
  <si>
    <r>
      <t xml:space="preserve">Ensure that this amount is </t>
    </r>
    <r>
      <rPr>
        <b/>
        <u/>
        <sz val="10"/>
        <color rgb="FFFF0000"/>
        <rFont val="Roboto"/>
      </rPr>
      <t>not</t>
    </r>
    <r>
      <rPr>
        <b/>
        <i/>
        <sz val="10"/>
        <color rgb="FFFF0000"/>
        <rFont val="Roboto"/>
      </rPr>
      <t xml:space="preserve"> </t>
    </r>
    <r>
      <rPr>
        <b/>
        <sz val="10"/>
        <color rgb="FFFF0000"/>
        <rFont val="Roboto"/>
      </rPr>
      <t>included in the amount due the traveler!</t>
    </r>
  </si>
  <si>
    <t>CHARTFIELDS TO BE CHARGED &amp; THE AMOUNT FOR EACH</t>
  </si>
  <si>
    <t>Fund</t>
  </si>
  <si>
    <t>Dept</t>
  </si>
  <si>
    <t>Account</t>
  </si>
  <si>
    <t>Project</t>
  </si>
  <si>
    <t>Program</t>
  </si>
  <si>
    <t>Class</t>
  </si>
  <si>
    <t>$ Amount</t>
  </si>
  <si>
    <t>TOTAL ALLOCATED</t>
  </si>
  <si>
    <t>if an amount appears below, it means you've not allocated the amount due correctly</t>
  </si>
  <si>
    <t xml:space="preserve">Enter the chartfields and amounts to be charged for each and ensure that the total matches the "Amount Due Traveler". </t>
  </si>
  <si>
    <t>Amount Due to Traveler</t>
  </si>
  <si>
    <t>Reviewer</t>
  </si>
  <si>
    <t>Preparer Name</t>
  </si>
  <si>
    <t>Preparer's extension</t>
  </si>
  <si>
    <t>Enter the number of Miles you are claiming for your personal car.</t>
  </si>
  <si>
    <t>Enter all expenses that were paid by the University in the "Advances" section, bottom-left. These include cash advances, ProCard payments, and Charge Requests. (Attach copies of all "advances" to your claim.)</t>
  </si>
  <si>
    <t xml:space="preserve">Choose the payment method. The default is to mail the check to the traveler's home. </t>
  </si>
  <si>
    <t>Enter the traveler's mailing address.</t>
  </si>
  <si>
    <t>REQUIRED: Delivery Method</t>
  </si>
  <si>
    <t>Handling (Choose One):</t>
  </si>
  <si>
    <t>Mail (default)</t>
  </si>
  <si>
    <t>handling</t>
  </si>
  <si>
    <t>Pickup (enter name below)</t>
  </si>
  <si>
    <r>
      <t xml:space="preserve">Provided Meals                                                       </t>
    </r>
    <r>
      <rPr>
        <b/>
        <sz val="8"/>
        <color rgb="FFFF0000"/>
        <rFont val="Roboto"/>
      </rPr>
      <t xml:space="preserve">   (enter a "1" for each meal provided)</t>
    </r>
  </si>
  <si>
    <t>Grant Analyst Approval &amp; Date (required for grants)</t>
  </si>
  <si>
    <t>Isabel Sumaya's Approval &amp; Date (grants $3k+)</t>
  </si>
  <si>
    <r>
      <t xml:space="preserve">Travel Claim Worksheet - </t>
    </r>
    <r>
      <rPr>
        <b/>
        <sz val="18"/>
        <color rgb="FFFF0000"/>
        <rFont val="Calibri"/>
        <family val="2"/>
        <scheme val="minor"/>
      </rPr>
      <t>GUESTS ONLY</t>
    </r>
    <r>
      <rPr>
        <b/>
        <sz val="18"/>
        <color theme="1"/>
        <rFont val="Calibri"/>
        <family val="2"/>
        <scheme val="minor"/>
      </rPr>
      <t xml:space="preserve"> </t>
    </r>
    <r>
      <rPr>
        <b/>
        <sz val="12"/>
        <color theme="1"/>
        <rFont val="Calibri"/>
        <family val="2"/>
        <scheme val="minor"/>
      </rPr>
      <t>(speakers, candidates, etc.)</t>
    </r>
  </si>
  <si>
    <r>
      <rPr>
        <b/>
        <sz val="10"/>
        <color rgb="FFFF0000"/>
        <rFont val="Roboto"/>
      </rPr>
      <t>*</t>
    </r>
    <r>
      <rPr>
        <b/>
        <sz val="10"/>
        <color theme="1"/>
        <rFont val="Roboto"/>
      </rPr>
      <t>required even if the check is being picked up</t>
    </r>
  </si>
  <si>
    <t>Pickup Name &amp; Email/Phone #:</t>
  </si>
  <si>
    <r>
      <rPr>
        <b/>
        <sz val="10"/>
        <color rgb="FFFF0000"/>
        <rFont val="Roboto"/>
      </rPr>
      <t>*</t>
    </r>
    <r>
      <rPr>
        <b/>
        <sz val="10"/>
        <color theme="1"/>
        <rFont val="Roboto"/>
      </rPr>
      <t xml:space="preserve">Enter the mailing address for the payee </t>
    </r>
    <r>
      <rPr>
        <b/>
        <sz val="11"/>
        <color theme="1"/>
        <rFont val="Roboto"/>
      </rPr>
      <t>(</t>
    </r>
    <r>
      <rPr>
        <b/>
        <sz val="11"/>
        <color rgb="FFFF0000"/>
        <rFont val="Roboto"/>
      </rPr>
      <t>REQUIRED</t>
    </r>
    <r>
      <rPr>
        <b/>
        <sz val="11"/>
        <color theme="1"/>
        <rFont val="Roboto"/>
      </rPr>
      <t>)</t>
    </r>
  </si>
  <si>
    <t>NOTES: Tell Payment Services anything unusual about the trip &amp; anything that isn't included in the documentation above. (The more details, the better!)</t>
  </si>
  <si>
    <r>
      <t xml:space="preserve">Payment Services' Approval &amp; Date                </t>
    </r>
    <r>
      <rPr>
        <sz val="10"/>
        <rFont val="Roboto"/>
      </rPr>
      <t xml:space="preserve">   (</t>
    </r>
    <r>
      <rPr>
        <b/>
        <u/>
        <sz val="10"/>
        <rFont val="Roboto"/>
      </rPr>
      <t>add as an Approver</t>
    </r>
    <r>
      <rPr>
        <sz val="10"/>
        <rFont val="Roboto"/>
      </rPr>
      <t xml:space="preserve"> &amp; include a date field)</t>
    </r>
  </si>
  <si>
    <r>
      <rPr>
        <b/>
        <u/>
        <sz val="11"/>
        <color theme="1"/>
        <rFont val="Calibri"/>
        <family val="2"/>
        <scheme val="minor"/>
      </rPr>
      <t>Travel Purpose</t>
    </r>
    <r>
      <rPr>
        <sz val="11"/>
        <color theme="1"/>
        <rFont val="Calibri"/>
        <family val="2"/>
        <scheme val="minor"/>
      </rPr>
      <t>: (enter extra information in the notes section, cell H44)</t>
    </r>
  </si>
  <si>
    <r>
      <rPr>
        <b/>
        <u/>
        <sz val="11"/>
        <color theme="1"/>
        <rFont val="Calibri"/>
        <family val="2"/>
        <scheme val="minor"/>
      </rPr>
      <t>Name</t>
    </r>
    <r>
      <rPr>
        <sz val="11"/>
        <color theme="1"/>
        <rFont val="Calibri"/>
        <family val="2"/>
        <scheme val="minor"/>
      </rPr>
      <t>:</t>
    </r>
  </si>
  <si>
    <t>The guest rate would be the lowest allowed amount on new per diem rate table which is $68.</t>
  </si>
  <si>
    <t>Per Diem is effective for travel beginning on or after 10/1/2024</t>
  </si>
  <si>
    <t>Guest Rate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</si>
</sst>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00"/>
    <numFmt numFmtId="166" formatCode="m/d/yy;@"/>
    <numFmt numFmtId="167" formatCode="00000"/>
    <numFmt numFmtId="168" formatCode="000000"/>
    <numFmt numFmtId="169" formatCode="0000"/>
  </numFmts>
  <fonts count="50"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b/>
      <sz val="9"/>
      <color theme="0"/>
      <name val="Roboto"/>
    </font>
    <font>
      <b/>
      <sz val="9"/>
      <color rgb="FF1B1B1B"/>
      <name val="Roboto"/>
    </font>
    <font>
      <sz val="11"/>
      <color rgb="FF000000"/>
      <name val="Calibri"/>
      <family val="2"/>
      <scheme val="minor"/>
    </font>
    <font>
      <i/>
      <sz val="11"/>
      <color rgb="FF000000"/>
      <name val="Calibri"/>
      <family val="2"/>
      <scheme val="minor"/>
    </font>
    <font>
      <b/>
      <sz val="12"/>
      <color theme="0"/>
      <name val="Calibri"/>
      <family val="2"/>
      <scheme val="minor"/>
    </font>
    <font>
      <i/>
      <sz val="11"/>
      <name val="Calibri"/>
      <family val="2"/>
      <scheme val="minor"/>
    </font>
    <font>
      <sz val="11"/>
      <color rgb="FFFF0000"/>
      <name val="Calibri"/>
      <family val="2"/>
      <scheme val="minor"/>
    </font>
    <font>
      <b/>
      <sz val="18"/>
      <color rgb="FFFF0000"/>
      <name val="Calibri"/>
      <family val="2"/>
      <scheme val="minor"/>
    </font>
    <font>
      <i/>
      <sz val="11"/>
      <color rgb="FFFF0000"/>
      <name val="Calibri"/>
      <family val="2"/>
      <scheme val="minor"/>
    </font>
    <font>
      <b/>
      <sz val="11"/>
      <color rgb="FF000000"/>
      <name val="Calibri"/>
      <family val="2"/>
      <scheme val="minor"/>
    </font>
    <font>
      <b/>
      <i/>
      <u/>
      <sz val="20"/>
      <color rgb="FFFF0000"/>
      <name val="Calibri"/>
      <family val="2"/>
      <scheme val="minor"/>
    </font>
    <font>
      <b/>
      <sz val="8"/>
      <color rgb="FFFF0000"/>
      <name val="Roboto"/>
    </font>
    <font>
      <b/>
      <sz val="10"/>
      <color theme="1"/>
      <name val="Roboto"/>
    </font>
    <font>
      <sz val="10"/>
      <color theme="1"/>
      <name val="Calibri"/>
      <family val="2"/>
      <scheme val="minor"/>
    </font>
    <font>
      <b/>
      <i/>
      <sz val="10"/>
      <color theme="1"/>
      <name val="Roboto"/>
    </font>
    <font>
      <sz val="10"/>
      <color rgb="FFFF0000"/>
      <name val="Roboto"/>
    </font>
    <font>
      <b/>
      <sz val="11"/>
      <color theme="1"/>
      <name val="Roboto"/>
    </font>
    <font>
      <b/>
      <sz val="10"/>
      <color rgb="FFFF0000"/>
      <name val="Roboto"/>
    </font>
    <font>
      <b/>
      <u/>
      <sz val="10"/>
      <color rgb="FFFF0000"/>
      <name val="Roboto"/>
    </font>
    <font>
      <b/>
      <i/>
      <sz val="10"/>
      <color rgb="FFFF0000"/>
      <name val="Roboto"/>
    </font>
    <font>
      <b/>
      <i/>
      <sz val="9"/>
      <color theme="1"/>
      <name val="Roboto"/>
    </font>
    <font>
      <b/>
      <sz val="12"/>
      <color theme="1"/>
      <name val="Roboto"/>
    </font>
    <font>
      <i/>
      <sz val="9"/>
      <color rgb="FFFF0000"/>
      <name val="Roboto"/>
    </font>
    <font>
      <b/>
      <sz val="12"/>
      <name val="Roboto"/>
    </font>
    <font>
      <b/>
      <sz val="11"/>
      <color rgb="FFFF0000"/>
      <name val="Roboto"/>
    </font>
    <font>
      <i/>
      <sz val="9"/>
      <color theme="1"/>
      <name val="Roboto"/>
    </font>
    <font>
      <b/>
      <sz val="10"/>
      <name val="Roboto"/>
    </font>
    <font>
      <i/>
      <sz val="10"/>
      <name val="Roboto"/>
    </font>
    <font>
      <sz val="9"/>
      <color theme="1"/>
      <name val="Roboto"/>
    </font>
    <font>
      <b/>
      <sz val="14"/>
      <color rgb="FFFF0000"/>
      <name val="Roboto"/>
    </font>
    <font>
      <sz val="9"/>
      <color rgb="FFFF0000"/>
      <name val="Roboto"/>
    </font>
    <font>
      <sz val="10"/>
      <name val="Roboto"/>
    </font>
    <font>
      <i/>
      <sz val="10"/>
      <color theme="1"/>
      <name val="Roboto"/>
    </font>
    <font>
      <b/>
      <u/>
      <sz val="10"/>
      <name val="Roboto"/>
    </font>
    <font>
      <b/>
      <u/>
      <sz val="11"/>
      <color theme="1"/>
      <name val="Calibri"/>
      <family val="2"/>
      <scheme val="minor"/>
    </font>
    <font>
      <sz val="12"/>
      <color rgb="FF000000"/>
      <name val="Aptos"/>
      <family val="2"/>
    </font>
  </fonts>
  <fills count="15">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FFFF99"/>
        <bgColor indexed="64"/>
      </patternFill>
    </fill>
    <fill>
      <patternFill patternType="solid">
        <fgColor rgb="FFFFC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204">
    <xf numFmtId="0" fontId="0" fillId="0" borderId="0" xfId="0"/>
    <xf numFmtId="0" fontId="5" fillId="0" borderId="0" xfId="0" applyFont="1"/>
    <xf numFmtId="0" fontId="6" fillId="0" borderId="0" xfId="0" applyFont="1"/>
    <xf numFmtId="164" fontId="0" fillId="0" borderId="0" xfId="0" applyNumberFormat="1"/>
    <xf numFmtId="0" fontId="9" fillId="2" borderId="3" xfId="0" applyFont="1" applyFill="1" applyBorder="1" applyAlignment="1">
      <alignment vertical="center" wrapText="1"/>
    </xf>
    <xf numFmtId="6" fontId="8" fillId="2" borderId="3" xfId="0" applyNumberFormat="1" applyFont="1" applyFill="1" applyBorder="1" applyAlignment="1">
      <alignment vertical="top" wrapText="1"/>
    </xf>
    <xf numFmtId="0" fontId="8" fillId="2" borderId="3" xfId="0" applyFont="1" applyFill="1" applyBorder="1" applyAlignment="1">
      <alignment vertical="top" wrapText="1"/>
    </xf>
    <xf numFmtId="9" fontId="9" fillId="2" borderId="3" xfId="1" applyFont="1" applyFill="1" applyBorder="1" applyAlignment="1">
      <alignment vertical="center" wrapText="1"/>
    </xf>
    <xf numFmtId="1" fontId="8" fillId="2" borderId="3" xfId="0" applyNumberFormat="1" applyFont="1" applyFill="1" applyBorder="1" applyAlignment="1">
      <alignment vertical="top" wrapText="1"/>
    </xf>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0" fontId="0" fillId="0" borderId="0" xfId="0"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applyAlignment="1">
      <alignment vertical="top"/>
    </xf>
    <xf numFmtId="0" fontId="0" fillId="0" borderId="2" xfId="0" applyBorder="1"/>
    <xf numFmtId="0" fontId="3" fillId="7" borderId="18"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8" fontId="3" fillId="5" borderId="1" xfId="0" applyNumberFormat="1" applyFont="1" applyFill="1" applyBorder="1" applyAlignment="1">
      <alignment vertical="center" wrapText="1"/>
    </xf>
    <xf numFmtId="14" fontId="3" fillId="7" borderId="1" xfId="0" applyNumberFormat="1" applyFont="1" applyFill="1" applyBorder="1" applyAlignment="1" applyProtection="1">
      <alignment vertical="center" wrapText="1"/>
      <protection locked="0"/>
    </xf>
    <xf numFmtId="1" fontId="3" fillId="7" borderId="1" xfId="0" applyNumberFormat="1" applyFont="1" applyFill="1" applyBorder="1" applyAlignment="1" applyProtection="1">
      <alignment vertical="center" wrapText="1"/>
      <protection locked="0"/>
    </xf>
    <xf numFmtId="165" fontId="3" fillId="7" borderId="1" xfId="0" applyNumberFormat="1" applyFont="1" applyFill="1" applyBorder="1" applyAlignment="1" applyProtection="1">
      <alignment vertical="center" wrapText="1"/>
      <protection locked="0"/>
    </xf>
    <xf numFmtId="8" fontId="3" fillId="5" borderId="19" xfId="0" applyNumberFormat="1" applyFont="1" applyFill="1" applyBorder="1" applyAlignment="1">
      <alignment vertical="center" wrapText="1"/>
    </xf>
    <xf numFmtId="0" fontId="13" fillId="0" borderId="1" xfId="0" applyFont="1" applyBorder="1" applyAlignment="1">
      <alignment vertical="top" wrapText="1"/>
    </xf>
    <xf numFmtId="0" fontId="4" fillId="4" borderId="20" xfId="0" applyFont="1" applyFill="1" applyBorder="1"/>
    <xf numFmtId="0" fontId="5" fillId="0" borderId="0" xfId="0" applyFont="1" applyAlignment="1">
      <alignment horizontal="left" wrapText="1"/>
    </xf>
    <xf numFmtId="0" fontId="12" fillId="0" borderId="0" xfId="0" applyFont="1" applyAlignment="1">
      <alignment horizontal="left" vertical="top" wrapText="1"/>
    </xf>
    <xf numFmtId="8" fontId="14" fillId="8" borderId="14" xfId="0" applyNumberFormat="1" applyFont="1" applyFill="1" applyBorder="1" applyAlignment="1">
      <alignment horizontal="right" vertical="center" wrapText="1"/>
    </xf>
    <xf numFmtId="8" fontId="14" fillId="8" borderId="15" xfId="0" applyNumberFormat="1" applyFont="1" applyFill="1" applyBorder="1" applyAlignment="1">
      <alignment horizontal="right" vertical="center" wrapText="1"/>
    </xf>
    <xf numFmtId="0" fontId="2" fillId="6" borderId="19" xfId="0" applyFont="1" applyFill="1" applyBorder="1" applyAlignment="1">
      <alignment vertical="center" wrapText="1"/>
    </xf>
    <xf numFmtId="0" fontId="15" fillId="6" borderId="13" xfId="0" applyFont="1" applyFill="1" applyBorder="1" applyAlignment="1">
      <alignment vertical="center" wrapText="1"/>
    </xf>
    <xf numFmtId="0" fontId="15" fillId="6" borderId="13"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7" fillId="0" borderId="0" xfId="2"/>
    <xf numFmtId="0" fontId="0" fillId="0" borderId="0" xfId="0" applyAlignment="1">
      <alignment horizontal="right"/>
    </xf>
    <xf numFmtId="0" fontId="4" fillId="0" borderId="0" xfId="0" applyFont="1" applyAlignment="1">
      <alignment vertical="center"/>
    </xf>
    <xf numFmtId="0" fontId="12" fillId="0" borderId="0" xfId="0" applyFont="1" applyAlignment="1">
      <alignment vertical="top" wrapText="1"/>
    </xf>
    <xf numFmtId="8" fontId="3" fillId="5" borderId="1" xfId="0" applyNumberFormat="1" applyFont="1" applyFill="1" applyBorder="1" applyAlignment="1" applyProtection="1">
      <alignment vertical="center" wrapText="1"/>
      <protection locked="0"/>
    </xf>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0" fontId="20" fillId="0" borderId="0" xfId="0" applyFont="1"/>
    <xf numFmtId="0" fontId="4" fillId="4" borderId="17" xfId="0" applyFont="1" applyFill="1" applyBorder="1"/>
    <xf numFmtId="0" fontId="4" fillId="4" borderId="21" xfId="0" applyFont="1" applyFill="1" applyBorder="1"/>
    <xf numFmtId="0" fontId="0" fillId="0" borderId="12" xfId="0" applyBorder="1" applyAlignment="1">
      <alignment horizontal="center" vertical="center" wrapText="1"/>
    </xf>
    <xf numFmtId="0" fontId="13" fillId="9" borderId="12" xfId="0" applyFont="1" applyFill="1" applyBorder="1" applyAlignment="1" applyProtection="1">
      <alignment horizontal="center" vertical="center"/>
      <protection locked="0"/>
    </xf>
    <xf numFmtId="0" fontId="16" fillId="0" borderId="1" xfId="0" applyFont="1" applyBorder="1" applyAlignment="1">
      <alignment vertical="top" wrapText="1"/>
    </xf>
    <xf numFmtId="0" fontId="7" fillId="0" borderId="1" xfId="2" applyBorder="1" applyAlignment="1">
      <alignment vertical="top" wrapText="1"/>
    </xf>
    <xf numFmtId="0" fontId="7" fillId="0" borderId="1" xfId="2" applyFill="1" applyBorder="1" applyAlignment="1">
      <alignment vertical="top" wrapText="1"/>
    </xf>
    <xf numFmtId="0" fontId="7" fillId="0" borderId="1" xfId="2" applyBorder="1" applyAlignment="1">
      <alignment wrapText="1"/>
    </xf>
    <xf numFmtId="0" fontId="16" fillId="0" borderId="1" xfId="0" applyFont="1" applyBorder="1" applyAlignment="1">
      <alignment wrapText="1"/>
    </xf>
    <xf numFmtId="0" fontId="24" fillId="0" borderId="0" xfId="0" applyFont="1" applyAlignment="1">
      <alignment horizontal="center" vertical="center"/>
    </xf>
    <xf numFmtId="0" fontId="22" fillId="0" borderId="0" xfId="0" applyFont="1" applyAlignment="1">
      <alignment vertical="center" wrapText="1"/>
    </xf>
    <xf numFmtId="8" fontId="3" fillId="12" borderId="1" xfId="0" applyNumberFormat="1" applyFont="1" applyFill="1" applyBorder="1" applyAlignment="1" applyProtection="1">
      <alignment vertical="center" wrapText="1"/>
      <protection locked="0"/>
    </xf>
    <xf numFmtId="0" fontId="15" fillId="6" borderId="16" xfId="0" applyFont="1" applyFill="1" applyBorder="1" applyAlignment="1">
      <alignment horizontal="center" vertical="center" wrapText="1"/>
    </xf>
    <xf numFmtId="164" fontId="3" fillId="0" borderId="0" xfId="0" applyNumberFormat="1" applyFont="1" applyAlignment="1">
      <alignment vertical="center" wrapText="1"/>
    </xf>
    <xf numFmtId="0" fontId="5" fillId="0" borderId="0" xfId="0" applyFont="1" applyAlignment="1">
      <alignment vertical="center" wrapText="1"/>
    </xf>
    <xf numFmtId="0" fontId="19" fillId="0" borderId="21" xfId="0" applyFont="1" applyBorder="1"/>
    <xf numFmtId="8" fontId="18" fillId="8" borderId="0" xfId="0" applyNumberFormat="1" applyFont="1" applyFill="1" applyAlignment="1">
      <alignment vertical="center" wrapText="1"/>
    </xf>
    <xf numFmtId="0" fontId="13" fillId="0" borderId="21" xfId="0" applyFont="1" applyBorder="1" applyProtection="1">
      <protection locked="0"/>
    </xf>
    <xf numFmtId="0" fontId="13" fillId="0" borderId="20" xfId="0" applyFont="1" applyBorder="1" applyProtection="1">
      <protection locked="0"/>
    </xf>
    <xf numFmtId="0" fontId="28" fillId="0" borderId="0" xfId="0" applyFont="1" applyAlignment="1" applyProtection="1">
      <alignment vertical="top" wrapText="1"/>
      <protection locked="0"/>
    </xf>
    <xf numFmtId="0" fontId="13" fillId="0" borderId="0" xfId="0" applyFont="1" applyProtection="1">
      <protection locked="0"/>
    </xf>
    <xf numFmtId="0" fontId="0" fillId="0" borderId="0" xfId="0" applyProtection="1">
      <protection locked="0"/>
    </xf>
    <xf numFmtId="0" fontId="13" fillId="0" borderId="21" xfId="0" applyFont="1" applyBorder="1"/>
    <xf numFmtId="0" fontId="13" fillId="0" borderId="0" xfId="0" applyFont="1"/>
    <xf numFmtId="0" fontId="13" fillId="0" borderId="0" xfId="0" applyFont="1" applyAlignment="1">
      <alignment horizontal="left"/>
    </xf>
    <xf numFmtId="0" fontId="13" fillId="0" borderId="0" xfId="0" applyFont="1" applyAlignment="1">
      <alignment vertical="top"/>
    </xf>
    <xf numFmtId="0" fontId="28" fillId="0" borderId="0" xfId="0" applyFont="1" applyAlignment="1">
      <alignment vertical="top" wrapText="1"/>
    </xf>
    <xf numFmtId="0" fontId="13" fillId="0" borderId="21" xfId="0" applyFont="1" applyBorder="1" applyAlignment="1" applyProtection="1">
      <alignment vertical="top"/>
      <protection locked="0"/>
    </xf>
    <xf numFmtId="0" fontId="15" fillId="11" borderId="1" xfId="0" applyFont="1" applyFill="1" applyBorder="1" applyAlignment="1">
      <alignment horizontal="center" vertical="center" wrapText="1"/>
    </xf>
    <xf numFmtId="165" fontId="3" fillId="12" borderId="1" xfId="0" applyNumberFormat="1" applyFont="1" applyFill="1" applyBorder="1" applyAlignment="1" applyProtection="1">
      <alignment vertical="center" wrapText="1"/>
      <protection locked="0"/>
    </xf>
    <xf numFmtId="165" fontId="3" fillId="12" borderId="12" xfId="0" applyNumberFormat="1" applyFont="1" applyFill="1" applyBorder="1" applyAlignment="1" applyProtection="1">
      <alignment vertical="center" wrapText="1"/>
      <protection locked="0"/>
    </xf>
    <xf numFmtId="0" fontId="31" fillId="0" borderId="0" xfId="0" applyFont="1"/>
    <xf numFmtId="0" fontId="27" fillId="0" borderId="0" xfId="0" applyFont="1"/>
    <xf numFmtId="0" fontId="4" fillId="0" borderId="33" xfId="0" applyFont="1" applyBorder="1" applyAlignment="1">
      <alignment horizontal="center"/>
    </xf>
    <xf numFmtId="165" fontId="4" fillId="0" borderId="34" xfId="0" applyNumberFormat="1" applyFont="1" applyBorder="1"/>
    <xf numFmtId="0" fontId="26" fillId="0" borderId="27" xfId="0" applyFont="1" applyBorder="1" applyAlignment="1">
      <alignment horizontal="center"/>
    </xf>
    <xf numFmtId="0" fontId="26" fillId="0" borderId="1" xfId="0" applyFont="1" applyBorder="1" applyAlignment="1">
      <alignment horizontal="center"/>
    </xf>
    <xf numFmtId="0" fontId="26" fillId="0" borderId="24" xfId="0" applyFont="1" applyBorder="1" applyAlignment="1">
      <alignment horizontal="center"/>
    </xf>
    <xf numFmtId="167" fontId="13" fillId="0" borderId="27" xfId="0" applyNumberFormat="1" applyFont="1" applyBorder="1" applyAlignment="1" applyProtection="1">
      <alignment horizontal="center" vertical="center"/>
      <protection locked="0"/>
    </xf>
    <xf numFmtId="168" fontId="13" fillId="0" borderId="1" xfId="0" applyNumberFormat="1" applyFont="1" applyBorder="1" applyAlignment="1" applyProtection="1">
      <alignment horizontal="center" vertical="center"/>
      <protection locked="0"/>
    </xf>
    <xf numFmtId="169" fontId="13" fillId="0" borderId="1" xfId="0" applyNumberFormat="1" applyFont="1" applyBorder="1" applyAlignment="1" applyProtection="1">
      <alignment horizontal="center" vertical="center"/>
      <protection locked="0"/>
    </xf>
    <xf numFmtId="167" fontId="13" fillId="0" borderId="1" xfId="0" applyNumberFormat="1" applyFont="1" applyBorder="1" applyAlignment="1" applyProtection="1">
      <alignment horizontal="center" vertical="center"/>
      <protection locked="0"/>
    </xf>
    <xf numFmtId="44" fontId="13" fillId="0" borderId="24" xfId="3" applyFont="1" applyBorder="1" applyAlignment="1" applyProtection="1">
      <alignment horizontal="center" vertical="center"/>
      <protection locked="0"/>
    </xf>
    <xf numFmtId="167" fontId="13" fillId="0" borderId="38" xfId="0" applyNumberFormat="1" applyFont="1" applyBorder="1" applyAlignment="1" applyProtection="1">
      <alignment horizontal="center" vertical="center"/>
      <protection locked="0"/>
    </xf>
    <xf numFmtId="168" fontId="13" fillId="0" borderId="26" xfId="0" applyNumberFormat="1" applyFont="1" applyBorder="1" applyAlignment="1" applyProtection="1">
      <alignment horizontal="center" vertical="center"/>
      <protection locked="0"/>
    </xf>
    <xf numFmtId="169" fontId="13" fillId="0" borderId="26" xfId="0" applyNumberFormat="1" applyFont="1" applyBorder="1" applyAlignment="1" applyProtection="1">
      <alignment horizontal="center" vertical="center"/>
      <protection locked="0"/>
    </xf>
    <xf numFmtId="167" fontId="13" fillId="0" borderId="26" xfId="0" applyNumberFormat="1" applyFont="1" applyBorder="1" applyAlignment="1" applyProtection="1">
      <alignment horizontal="center" vertical="center"/>
      <protection locked="0"/>
    </xf>
    <xf numFmtId="44" fontId="13" fillId="0" borderId="39" xfId="3" applyFont="1" applyBorder="1" applyAlignment="1" applyProtection="1">
      <alignment horizontal="center" vertical="center"/>
      <protection locked="0"/>
    </xf>
    <xf numFmtId="0" fontId="26" fillId="0" borderId="25" xfId="0" applyFont="1" applyBorder="1"/>
    <xf numFmtId="0" fontId="26" fillId="0" borderId="40" xfId="0" applyFont="1" applyBorder="1" applyAlignment="1">
      <alignment horizontal="right"/>
    </xf>
    <xf numFmtId="44" fontId="26" fillId="0" borderId="34" xfId="0" applyNumberFormat="1" applyFont="1" applyBorder="1"/>
    <xf numFmtId="0" fontId="24" fillId="0" borderId="0" xfId="0" applyFont="1" applyAlignment="1">
      <alignment horizontal="center" vertical="top"/>
    </xf>
    <xf numFmtId="167" fontId="26" fillId="0" borderId="1" xfId="0" applyNumberFormat="1" applyFont="1" applyBorder="1" applyAlignment="1">
      <alignment horizontal="center"/>
    </xf>
    <xf numFmtId="44" fontId="29" fillId="0" borderId="34" xfId="0" applyNumberFormat="1" applyFont="1" applyBorder="1"/>
    <xf numFmtId="44" fontId="13" fillId="0" borderId="12" xfId="3" applyFont="1" applyBorder="1" applyAlignment="1" applyProtection="1">
      <alignment horizontal="center" vertical="center" wrapText="1"/>
    </xf>
    <xf numFmtId="44" fontId="13" fillId="9" borderId="12" xfId="3" applyFont="1" applyFill="1" applyBorder="1" applyAlignment="1" applyProtection="1">
      <alignment horizontal="center" vertical="center"/>
    </xf>
    <xf numFmtId="0" fontId="13" fillId="0" borderId="12" xfId="0" applyFont="1" applyBorder="1" applyAlignment="1" applyProtection="1">
      <alignment horizontal="center" vertical="center" wrapText="1"/>
      <protection locked="0"/>
    </xf>
    <xf numFmtId="0" fontId="37" fillId="13" borderId="42" xfId="0" applyFont="1" applyFill="1" applyBorder="1" applyAlignment="1">
      <alignment horizontal="right" vertical="center" wrapText="1"/>
    </xf>
    <xf numFmtId="8" fontId="37" fillId="13" borderId="34" xfId="0" applyNumberFormat="1" applyFont="1" applyFill="1" applyBorder="1" applyAlignment="1">
      <alignment horizontal="right" vertical="center" wrapText="1"/>
    </xf>
    <xf numFmtId="0" fontId="0" fillId="0" borderId="21" xfId="0" applyBorder="1"/>
    <xf numFmtId="0" fontId="13" fillId="0" borderId="21" xfId="0" applyFont="1" applyBorder="1" applyAlignment="1" applyProtection="1">
      <alignment horizontal="left"/>
      <protection locked="0"/>
    </xf>
    <xf numFmtId="0" fontId="0" fillId="0" borderId="20" xfId="0" applyBorder="1"/>
    <xf numFmtId="0" fontId="13" fillId="0" borderId="0" xfId="0" applyFont="1" applyAlignment="1">
      <alignment horizontal="left" vertical="top"/>
    </xf>
    <xf numFmtId="0" fontId="0" fillId="0" borderId="36" xfId="0" applyBorder="1"/>
    <xf numFmtId="0" fontId="0" fillId="0" borderId="37" xfId="0" applyBorder="1"/>
    <xf numFmtId="0" fontId="26" fillId="0" borderId="0" xfId="0" applyFont="1" applyAlignment="1">
      <alignment vertical="center" wrapText="1"/>
    </xf>
    <xf numFmtId="0" fontId="13" fillId="0" borderId="44" xfId="0" applyFont="1" applyBorder="1" applyAlignment="1">
      <alignment vertical="top"/>
    </xf>
    <xf numFmtId="0" fontId="13" fillId="0" borderId="44" xfId="0" applyFont="1" applyBorder="1"/>
    <xf numFmtId="0" fontId="11" fillId="0" borderId="0" xfId="0" applyFont="1" applyAlignment="1">
      <alignment horizontal="left" vertical="center"/>
    </xf>
    <xf numFmtId="0" fontId="0" fillId="0" borderId="0" xfId="0" applyAlignment="1">
      <alignment horizontal="left"/>
    </xf>
    <xf numFmtId="0" fontId="39" fillId="0" borderId="0" xfId="0" applyFont="1" applyAlignment="1">
      <alignment vertical="center"/>
    </xf>
    <xf numFmtId="0" fontId="44" fillId="0" borderId="44" xfId="0" applyFont="1" applyBorder="1" applyAlignment="1">
      <alignment vertical="center"/>
    </xf>
    <xf numFmtId="0" fontId="40" fillId="0" borderId="22" xfId="0" applyFont="1" applyBorder="1" applyAlignment="1">
      <alignment horizontal="right" vertical="center"/>
    </xf>
    <xf numFmtId="0" fontId="0" fillId="0" borderId="41" xfId="0" applyBorder="1"/>
    <xf numFmtId="0" fontId="0" fillId="0" borderId="50" xfId="0" applyBorder="1"/>
    <xf numFmtId="0" fontId="0" fillId="0" borderId="25" xfId="0" applyBorder="1"/>
    <xf numFmtId="0" fontId="0" fillId="0" borderId="40" xfId="0" applyBorder="1"/>
    <xf numFmtId="0" fontId="4" fillId="0" borderId="35" xfId="0" applyFont="1" applyBorder="1"/>
    <xf numFmtId="0" fontId="0" fillId="0" borderId="55" xfId="0" applyBorder="1"/>
    <xf numFmtId="0" fontId="5" fillId="10" borderId="0" xfId="0" applyFont="1" applyFill="1" applyAlignment="1">
      <alignment vertical="center"/>
    </xf>
    <xf numFmtId="0" fontId="0" fillId="10" borderId="0" xfId="0" applyFill="1" applyAlignment="1">
      <alignment vertical="center"/>
    </xf>
    <xf numFmtId="0" fontId="0" fillId="14" borderId="33" xfId="0" applyFill="1" applyBorder="1"/>
    <xf numFmtId="44" fontId="3" fillId="0" borderId="0" xfId="0" applyNumberFormat="1" applyFont="1" applyAlignment="1">
      <alignment vertical="center" wrapText="1"/>
    </xf>
    <xf numFmtId="0" fontId="0" fillId="0" borderId="0" xfId="0" applyAlignment="1">
      <alignment horizontal="right" wrapText="1"/>
    </xf>
    <xf numFmtId="166" fontId="13" fillId="7" borderId="1" xfId="0" applyNumberFormat="1" applyFont="1" applyFill="1" applyBorder="1" applyAlignment="1" applyProtection="1">
      <alignment horizontal="center"/>
      <protection locked="0"/>
    </xf>
    <xf numFmtId="0" fontId="42" fillId="7" borderId="22" xfId="0" applyFont="1" applyFill="1" applyBorder="1" applyAlignment="1" applyProtection="1">
      <alignment horizontal="left" vertical="top" wrapText="1"/>
      <protection locked="0"/>
    </xf>
    <xf numFmtId="0" fontId="42" fillId="7" borderId="23" xfId="0" applyFont="1" applyFill="1" applyBorder="1" applyAlignment="1" applyProtection="1">
      <alignment horizontal="left" vertical="top" wrapText="1"/>
      <protection locked="0"/>
    </xf>
    <xf numFmtId="0" fontId="42" fillId="7" borderId="28" xfId="0" applyFont="1" applyFill="1" applyBorder="1" applyAlignment="1" applyProtection="1">
      <alignment horizontal="left" vertical="top" wrapText="1"/>
      <protection locked="0"/>
    </xf>
    <xf numFmtId="0" fontId="42" fillId="7" borderId="2" xfId="0" applyFont="1" applyFill="1" applyBorder="1" applyAlignment="1" applyProtection="1">
      <alignment horizontal="left" vertical="top" wrapText="1"/>
      <protection locked="0"/>
    </xf>
    <xf numFmtId="0" fontId="42" fillId="7" borderId="17" xfId="0" applyFont="1" applyFill="1" applyBorder="1" applyAlignment="1" applyProtection="1">
      <alignment horizontal="left" vertical="top" wrapText="1"/>
      <protection locked="0"/>
    </xf>
    <xf numFmtId="0" fontId="42" fillId="7" borderId="16" xfId="0" applyFont="1" applyFill="1" applyBorder="1" applyAlignment="1" applyProtection="1">
      <alignment horizontal="left" vertical="top" wrapText="1"/>
      <protection locked="0"/>
    </xf>
    <xf numFmtId="0" fontId="46" fillId="0" borderId="20" xfId="0" applyFont="1" applyBorder="1" applyAlignment="1" applyProtection="1">
      <alignment horizontal="left" vertical="top" wrapText="1"/>
      <protection locked="0"/>
    </xf>
    <xf numFmtId="0" fontId="46" fillId="0" borderId="48" xfId="0" applyFont="1" applyBorder="1" applyAlignment="1" applyProtection="1">
      <alignment horizontal="left" vertical="top" wrapText="1"/>
      <protection locked="0"/>
    </xf>
    <xf numFmtId="0" fontId="13" fillId="7" borderId="19" xfId="0" applyFont="1" applyFill="1" applyBorder="1" applyAlignment="1" applyProtection="1">
      <alignment horizontal="left" vertical="top"/>
      <protection locked="0"/>
    </xf>
    <xf numFmtId="0" fontId="13" fillId="7" borderId="18" xfId="0" applyFont="1" applyFill="1" applyBorder="1" applyAlignment="1" applyProtection="1">
      <alignment horizontal="left" vertical="top"/>
      <protection locked="0"/>
    </xf>
    <xf numFmtId="0" fontId="13" fillId="0" borderId="4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6"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13" fillId="0" borderId="44" xfId="0" applyFont="1" applyBorder="1" applyAlignment="1">
      <alignment horizontal="left" vertical="top" wrapText="1"/>
    </xf>
    <xf numFmtId="0" fontId="13" fillId="0" borderId="49" xfId="0" applyFont="1" applyBorder="1" applyAlignment="1" applyProtection="1">
      <alignment horizontal="left"/>
      <protection locked="0"/>
    </xf>
    <xf numFmtId="0" fontId="13" fillId="0" borderId="43" xfId="0" applyFont="1" applyBorder="1" applyAlignment="1" applyProtection="1">
      <alignment horizontal="left"/>
      <protection locked="0"/>
    </xf>
    <xf numFmtId="0" fontId="26" fillId="14" borderId="29"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31" xfId="0" applyFont="1" applyFill="1" applyBorder="1" applyAlignment="1">
      <alignment horizontal="center" vertical="center" wrapText="1"/>
    </xf>
    <xf numFmtId="0" fontId="26" fillId="14" borderId="51" xfId="0" applyFont="1" applyFill="1" applyBorder="1" applyAlignment="1">
      <alignment horizontal="center" vertical="center" wrapText="1"/>
    </xf>
    <xf numFmtId="0" fontId="26" fillId="14" borderId="21" xfId="0" applyFont="1" applyFill="1" applyBorder="1" applyAlignment="1">
      <alignment horizontal="center" vertical="center" wrapText="1"/>
    </xf>
    <xf numFmtId="0" fontId="26" fillId="14" borderId="52" xfId="0" applyFont="1" applyFill="1" applyBorder="1" applyAlignment="1">
      <alignment horizontal="center" vertical="center" wrapText="1"/>
    </xf>
    <xf numFmtId="0" fontId="13" fillId="0" borderId="47"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48"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8" fontId="3" fillId="12" borderId="1" xfId="0" applyNumberFormat="1" applyFont="1" applyFill="1" applyBorder="1" applyAlignment="1" applyProtection="1">
      <alignment horizontal="center" vertical="center" wrapText="1"/>
      <protection locked="0"/>
    </xf>
    <xf numFmtId="8" fontId="3" fillId="12" borderId="19" xfId="0" applyNumberFormat="1" applyFont="1" applyFill="1" applyBorder="1" applyAlignment="1" applyProtection="1">
      <alignment horizontal="center" vertical="center" wrapText="1"/>
      <protection locked="0"/>
    </xf>
    <xf numFmtId="0" fontId="37" fillId="13" borderId="33" xfId="0" applyFont="1" applyFill="1" applyBorder="1" applyAlignment="1">
      <alignment horizontal="right" vertical="center" wrapText="1"/>
    </xf>
    <xf numFmtId="0" fontId="37" fillId="13" borderId="42" xfId="0" applyFont="1" applyFill="1" applyBorder="1" applyAlignment="1">
      <alignment horizontal="right" vertical="center" wrapText="1"/>
    </xf>
    <xf numFmtId="0" fontId="34" fillId="0" borderId="0" xfId="0" applyFont="1" applyAlignment="1">
      <alignment horizontal="left" vertical="top" wrapText="1"/>
    </xf>
    <xf numFmtId="0" fontId="30" fillId="0" borderId="21" xfId="0" applyFont="1" applyBorder="1" applyAlignment="1">
      <alignment horizontal="center"/>
    </xf>
    <xf numFmtId="0" fontId="15" fillId="11" borderId="1"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40" fillId="0" borderId="28" xfId="0" applyFont="1" applyBorder="1" applyAlignment="1">
      <alignment horizontal="left"/>
    </xf>
    <xf numFmtId="0" fontId="40" fillId="0" borderId="0" xfId="0" applyFont="1" applyAlignment="1">
      <alignment horizontal="left"/>
    </xf>
    <xf numFmtId="0" fontId="26" fillId="0" borderId="53" xfId="0" quotePrefix="1" applyFont="1" applyBorder="1" applyAlignment="1">
      <alignment horizontal="left" vertical="center" wrapText="1"/>
    </xf>
    <xf numFmtId="0" fontId="26" fillId="0" borderId="54" xfId="0" quotePrefix="1" applyFont="1" applyBorder="1" applyAlignment="1">
      <alignment horizontal="left" vertical="center" wrapText="1"/>
    </xf>
    <xf numFmtId="0" fontId="35" fillId="14" borderId="35" xfId="0" applyFont="1" applyFill="1" applyBorder="1" applyAlignment="1">
      <alignment horizontal="center"/>
    </xf>
    <xf numFmtId="0" fontId="35" fillId="14" borderId="36" xfId="0" applyFont="1" applyFill="1" applyBorder="1" applyAlignment="1">
      <alignment horizontal="center"/>
    </xf>
    <xf numFmtId="0" fontId="35" fillId="14" borderId="37" xfId="0" applyFont="1" applyFill="1" applyBorder="1" applyAlignment="1">
      <alignment horizontal="center"/>
    </xf>
    <xf numFmtId="0" fontId="36" fillId="0" borderId="41" xfId="0" applyFont="1" applyBorder="1" applyAlignment="1">
      <alignment horizontal="left" wrapText="1"/>
    </xf>
    <xf numFmtId="0" fontId="36" fillId="0" borderId="0" xfId="0" applyFont="1" applyAlignment="1">
      <alignment horizontal="left" wrapText="1"/>
    </xf>
    <xf numFmtId="0" fontId="13" fillId="0" borderId="20" xfId="0" applyFont="1" applyBorder="1" applyAlignment="1" applyProtection="1">
      <alignment horizontal="left"/>
      <protection locked="0"/>
    </xf>
    <xf numFmtId="0" fontId="13" fillId="0" borderId="21" xfId="0" applyFont="1" applyBorder="1" applyAlignment="1" applyProtection="1">
      <alignment horizontal="left"/>
      <protection locked="0"/>
    </xf>
    <xf numFmtId="0" fontId="43" fillId="14" borderId="42" xfId="0" applyFont="1" applyFill="1" applyBorder="1"/>
    <xf numFmtId="0" fontId="43" fillId="14" borderId="34" xfId="0" applyFont="1" applyFill="1" applyBorder="1"/>
    <xf numFmtId="0" fontId="41" fillId="13" borderId="0" xfId="0" applyFont="1" applyFill="1" applyAlignment="1" applyProtection="1">
      <alignment horizontal="center"/>
      <protection locked="0"/>
    </xf>
    <xf numFmtId="0" fontId="41" fillId="13" borderId="46" xfId="0" applyFont="1" applyFill="1" applyBorder="1" applyAlignment="1" applyProtection="1">
      <alignment horizontal="center"/>
      <protection locked="0"/>
    </xf>
    <xf numFmtId="0" fontId="49" fillId="0" borderId="0" xfId="0" applyFont="1" applyAlignment="1">
      <alignment vertical="center"/>
    </xf>
  </cellXfs>
  <cellStyles count="4">
    <cellStyle name="Currency" xfId="3" builtinId="4"/>
    <cellStyle name="Hyperlink" xfId="2" builtinId="8"/>
    <cellStyle name="Normal" xfId="0" builtinId="0"/>
    <cellStyle name="Percent" xfId="1" builtinId="5"/>
  </cellStyles>
  <dxfs count="59">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theme="0"/>
        </patternFill>
      </fill>
      <protection locked="1" hidden="0"/>
    </dxf>
    <dxf>
      <font>
        <strike val="0"/>
        <outline val="0"/>
        <shadow val="0"/>
        <u val="none"/>
        <vertAlign val="baseline"/>
        <sz val="10"/>
        <color theme="1"/>
        <name val="Roboto"/>
        <scheme val="none"/>
      </font>
      <fill>
        <patternFill patternType="solid">
          <fgColor indexed="64"/>
          <bgColor theme="0"/>
        </patternFill>
      </fill>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theme="0"/>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99"/>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201082</xdr:colOff>
      <xdr:row>4</xdr:row>
      <xdr:rowOff>21166</xdr:rowOff>
    </xdr:from>
    <xdr:to>
      <xdr:col>7</xdr:col>
      <xdr:colOff>370415</xdr:colOff>
      <xdr:row>10</xdr:row>
      <xdr:rowOff>311600</xdr:rowOff>
    </xdr:to>
    <xdr:pic>
      <xdr:nvPicPr>
        <xdr:cNvPr id="3" name="Picture 2">
          <a:extLst>
            <a:ext uri="{FF2B5EF4-FFF2-40B4-BE49-F238E27FC236}">
              <a16:creationId xmlns:a16="http://schemas.microsoft.com/office/drawing/2014/main" id="{BFD6F05F-182B-3E73-69E9-D88F530BCA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0999" y="973666"/>
          <a:ext cx="2201333" cy="16239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4914900</xdr:colOff>
      <xdr:row>0</xdr:row>
      <xdr:rowOff>99060</xdr:rowOff>
    </xdr:from>
    <xdr:to>
      <xdr:col>1</xdr:col>
      <xdr:colOff>8064999</xdr:colOff>
      <xdr:row>3</xdr:row>
      <xdr:rowOff>76200</xdr:rowOff>
    </xdr:to>
    <xdr:pic>
      <xdr:nvPicPr>
        <xdr:cNvPr id="3" name="Picture 2">
          <a:extLst>
            <a:ext uri="{FF2B5EF4-FFF2-40B4-BE49-F238E27FC236}">
              <a16:creationId xmlns:a16="http://schemas.microsoft.com/office/drawing/2014/main" id="{C268B044-708F-A98A-3561-B870CA8099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0" y="99060"/>
          <a:ext cx="3150099" cy="876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457200</xdr:colOff>
      <xdr:row>28</xdr:row>
      <xdr:rowOff>171450</xdr:rowOff>
    </xdr:to>
    <xdr:pic>
      <xdr:nvPicPr>
        <xdr:cNvPr id="2" name="Picture 1">
          <a:extLst>
            <a:ext uri="{FF2B5EF4-FFF2-40B4-BE49-F238E27FC236}">
              <a16:creationId xmlns:a16="http://schemas.microsoft.com/office/drawing/2014/main" id="{8773A851-298D-FF92-1662-6A90D27D4F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960120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X29" totalsRowShown="0" headerRowDxfId="58" dataDxfId="56" headerRowBorderDxfId="57" tableBorderDxfId="55" totalsRowBorderDxfId="54">
  <tableColumns count="23">
    <tableColumn id="13" xr3:uid="{018D380F-D6BB-4E19-834A-51AD7DEF7918}" name="Location" dataDxfId="53"/>
    <tableColumn id="12" xr3:uid="{0CCF96E4-0949-4FD9-88EE-0495CC0B73F0}" name="Rate Type" dataDxfId="52"/>
    <tableColumn id="22" xr3:uid="{8AED8B5F-94CD-420D-978A-7817A5759562}" name="Notes (optional)" dataDxfId="51"/>
    <tableColumn id="18" xr3:uid="{F952657B-F131-49C3-B946-E845CC529F29}" name="D/I" dataDxfId="50">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49">
      <calculatedColumnFormula>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calculatedColumnFormula>
    </tableColumn>
    <tableColumn id="2" xr3:uid="{58808C8B-DDD3-4EA5-B727-4156047646B4}" name="Travel Date" dataDxfId="48"/>
    <tableColumn id="3" xr3:uid="{636CFAB8-333E-459E-AFE1-B9C9058EC0D8}" name="Personal Day?_x000a_Yes = 1" dataDxfId="47">
      <calculatedColumnFormula>0</calculatedColumnFormula>
    </tableColumn>
    <tableColumn id="5" xr3:uid="{232DD9FC-1F80-415B-AB5D-1E35A192476C}" name="# Provided Breakfasts" dataDxfId="46">
      <calculatedColumnFormula>0</calculatedColumnFormula>
    </tableColumn>
    <tableColumn id="7" xr3:uid="{19F10837-F244-4B7E-B4D2-8A60B3F5768B}" name="# Provided Lunches" dataDxfId="45">
      <calculatedColumnFormula>0</calculatedColumnFormula>
    </tableColumn>
    <tableColumn id="9" xr3:uid="{33BDE186-C93E-460D-BC5B-46918D6344BB}" name="# Provided Dinners" dataDxfId="44">
      <calculatedColumnFormula>0</calculatedColumnFormula>
    </tableColumn>
    <tableColumn id="21" xr3:uid="{B28256F2-93E2-438F-A6B2-171F5D17A8AE}" name="M&amp;IE Total" dataDxfId="43">
      <calculatedColumnFormula>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42"/>
    <tableColumn id="16" xr3:uid="{7FD5D9A2-E553-4CFB-A2F5-D473F42A9BD2}" name="Lodging*" dataDxfId="41"/>
    <tableColumn id="11" xr3:uid="{54F08054-FBBE-47B7-B516-14A3304C486B}" name="Miles*" dataDxfId="40"/>
    <tableColumn id="14" xr3:uid="{15E74E2F-21D9-4D0B-A873-02677E505EBE}" name="Ground Transport*" dataDxfId="39"/>
    <tableColumn id="23" xr3:uid="{214C631E-27DA-4300-B334-D94DD2EDDD09}" name="Car Rental*" dataDxfId="38"/>
    <tableColumn id="20" xr3:uid="{817F2205-CF57-45FD-BFE5-54983262C97E}" name="Business Expense*" dataDxfId="37"/>
    <tableColumn id="19" xr3:uid="{7D54C5E4-2C80-47E2-83C9-55E6F22DBD44}" name="Full Amt" dataDxfId="36">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35">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calculatedColumnFormula>
    </tableColumn>
    <tableColumn id="6" xr3:uid="{F4B25A4D-63BD-44F4-829B-C84E7179300A}" name="Lunch" dataDxfId="34">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calculatedColumnFormula>
    </tableColumn>
    <tableColumn id="8" xr3:uid="{3FADC7C4-1D88-4817-8838-C62190199E1C}" name="Dinner" dataDxfId="33">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calculatedColumnFormula>
    </tableColumn>
    <tableColumn id="10" xr3:uid="{356A166E-EFFB-4344-94AA-4D376642B1E6}" name="Incidental Expenses" dataDxfId="32">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calculatedColumnFormula>
    </tableColumn>
    <tableColumn id="15" xr3:uid="{89014092-F713-490A-808C-CE7ED88B8169}" name="Total" dataDxfId="31">
      <calculatedColumnFormula>IFERROR(SUM(L15:N15,P15:R15,(TblTrvlDetails[[#This Row],[Miles*]]*VLOOKUP("Car Mileage",TblTransport[#All],2,FALSE))),"")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7:C11" totalsRowShown="0" headerRowDxfId="30" dataDxfId="28" headerRowBorderDxfId="29" tableBorderDxfId="27">
  <tableColumns count="2">
    <tableColumn id="1" xr3:uid="{369570FD-1834-4FB8-9234-0E0D6C23D427}" name="Location (Only Enter Lodging Destinations)" dataDxfId="26"/>
    <tableColumn id="2" xr3:uid="{136AC6CE-68BB-484F-A9B8-6C1A0F421606}" name="Guest Rate $68" dataDxfId="25" dataCellStyle="Currency"/>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4"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6">
  <autoFilter ref="P3:U9"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5DB1F4E-076B-46AC-AF22-32B3AD72B079}" name="Table10" displayName="Table10" ref="P16:P19" totalsRowShown="0">
  <autoFilter ref="P16:P19" xr:uid="{45DB1F4E-076B-46AC-AF22-32B3AD72B079}"/>
  <tableColumns count="1">
    <tableColumn id="1" xr3:uid="{6FE119C2-75C9-4F25-9232-8F8ED20B6BFA}" name="Column1"/>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aoprals.state.gov/web920/per_diem.as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J46"/>
  <sheetViews>
    <sheetView showGridLines="0" tabSelected="1" zoomScale="90" zoomScaleNormal="90" workbookViewId="0">
      <selection activeCell="D9" sqref="D9"/>
    </sheetView>
  </sheetViews>
  <sheetFormatPr defaultRowHeight="15" x14ac:dyDescent="0.25"/>
  <cols>
    <col min="1" max="1" width="3.28515625" customWidth="1"/>
    <col min="2" max="2" width="20.28515625" customWidth="1"/>
    <col min="3" max="3" width="16.7109375" customWidth="1"/>
    <col min="4" max="4" width="19.5703125" customWidth="1"/>
    <col min="5" max="5" width="3.28515625" hidden="1" customWidth="1"/>
    <col min="6" max="6" width="18.28515625" customWidth="1"/>
    <col min="7" max="7" width="12.28515625" customWidth="1"/>
    <col min="8" max="8" width="11.7109375" customWidth="1"/>
    <col min="9" max="9" width="9.7109375" customWidth="1"/>
    <col min="10" max="10" width="11.140625" customWidth="1"/>
    <col min="11" max="11" width="13" customWidth="1"/>
    <col min="12" max="17" width="12.140625" customWidth="1"/>
    <col min="18" max="18" width="12.85546875" customWidth="1"/>
    <col min="19" max="19" width="7.28515625" hidden="1" customWidth="1"/>
    <col min="20" max="20" width="6.28515625" hidden="1" customWidth="1"/>
    <col min="21" max="21" width="12.5703125" hidden="1" customWidth="1"/>
    <col min="22" max="22" width="9.28515625" hidden="1" customWidth="1"/>
    <col min="23" max="23" width="0" hidden="1" customWidth="1"/>
    <col min="24" max="24" width="12.85546875" customWidth="1"/>
  </cols>
  <sheetData>
    <row r="1" spans="1:36" ht="30" customHeight="1" x14ac:dyDescent="0.25">
      <c r="B1" s="130" t="s">
        <v>116</v>
      </c>
      <c r="C1" s="130"/>
      <c r="D1" s="130"/>
      <c r="E1" s="130"/>
      <c r="F1" s="130"/>
      <c r="G1" s="131"/>
      <c r="I1" s="1"/>
      <c r="J1" s="192" t="s">
        <v>89</v>
      </c>
      <c r="K1" s="193"/>
      <c r="L1" s="193"/>
      <c r="M1" s="193"/>
      <c r="N1" s="193"/>
      <c r="O1" s="193"/>
      <c r="P1" s="194"/>
      <c r="Q1" s="1"/>
      <c r="R1" s="1"/>
      <c r="T1" s="1"/>
      <c r="U1" s="1"/>
      <c r="V1" s="1"/>
      <c r="W1" s="1"/>
      <c r="X1" s="1"/>
    </row>
    <row r="2" spans="1:36" ht="16.149999999999999" customHeight="1" x14ac:dyDescent="0.3">
      <c r="B2" s="47" t="s">
        <v>123</v>
      </c>
      <c r="C2" s="155"/>
      <c r="D2" s="156"/>
      <c r="E2" s="2"/>
      <c r="F2" s="47" t="s">
        <v>8</v>
      </c>
      <c r="G2" s="146"/>
      <c r="H2" s="146"/>
      <c r="I2" s="38"/>
      <c r="J2" s="97" t="s">
        <v>90</v>
      </c>
      <c r="K2" s="98" t="s">
        <v>91</v>
      </c>
      <c r="L2" s="98" t="s">
        <v>92</v>
      </c>
      <c r="M2" s="98" t="s">
        <v>93</v>
      </c>
      <c r="N2" s="98" t="s">
        <v>94</v>
      </c>
      <c r="O2" s="114" t="s">
        <v>95</v>
      </c>
      <c r="P2" s="99" t="s">
        <v>96</v>
      </c>
    </row>
    <row r="3" spans="1:36" ht="15" customHeight="1" x14ac:dyDescent="0.25">
      <c r="A3" s="145" t="s">
        <v>122</v>
      </c>
      <c r="B3" s="145"/>
      <c r="C3" s="147"/>
      <c r="D3" s="148"/>
      <c r="F3" s="47" t="s">
        <v>7</v>
      </c>
      <c r="G3" s="146"/>
      <c r="H3" s="146"/>
      <c r="J3" s="100"/>
      <c r="K3" s="101"/>
      <c r="L3" s="101"/>
      <c r="M3" s="101"/>
      <c r="N3" s="102"/>
      <c r="O3" s="103"/>
      <c r="P3" s="104"/>
    </row>
    <row r="4" spans="1:36" ht="14.45" customHeight="1" x14ac:dyDescent="0.25">
      <c r="A4" s="145"/>
      <c r="B4" s="145"/>
      <c r="C4" s="149"/>
      <c r="D4" s="150"/>
      <c r="H4" s="26"/>
      <c r="J4" s="100"/>
      <c r="K4" s="101"/>
      <c r="L4" s="101"/>
      <c r="M4" s="101"/>
      <c r="N4" s="102"/>
      <c r="O4" s="103"/>
      <c r="P4" s="104"/>
      <c r="Q4" s="72"/>
      <c r="R4" s="72"/>
      <c r="S4" s="72"/>
      <c r="T4" s="72"/>
      <c r="U4" s="72"/>
      <c r="V4" s="72"/>
      <c r="W4" s="72"/>
      <c r="X4" s="72"/>
      <c r="Y4" s="26"/>
      <c r="Z4" s="26"/>
      <c r="AA4" s="26"/>
      <c r="AB4" s="26"/>
      <c r="AC4" s="26"/>
      <c r="AD4" s="26"/>
      <c r="AE4" s="26"/>
      <c r="AF4" s="26"/>
      <c r="AG4" s="26"/>
      <c r="AH4" s="26"/>
      <c r="AI4" s="26"/>
      <c r="AJ4" s="26"/>
    </row>
    <row r="5" spans="1:36" x14ac:dyDescent="0.25">
      <c r="A5" s="145"/>
      <c r="B5" s="145"/>
      <c r="C5" s="151"/>
      <c r="D5" s="152"/>
      <c r="J5" s="100"/>
      <c r="K5" s="101"/>
      <c r="L5" s="101"/>
      <c r="M5" s="101"/>
      <c r="N5" s="102"/>
      <c r="O5" s="103"/>
      <c r="P5" s="104"/>
      <c r="Q5" s="72"/>
      <c r="R5" s="72"/>
      <c r="S5" s="72"/>
      <c r="T5" s="72"/>
      <c r="U5" s="72"/>
      <c r="V5" s="72"/>
      <c r="W5" s="72"/>
      <c r="X5" s="72"/>
    </row>
    <row r="6" spans="1:36" ht="26.45" customHeight="1" x14ac:dyDescent="0.25">
      <c r="B6" s="141" t="s">
        <v>125</v>
      </c>
      <c r="C6" s="142"/>
      <c r="D6" s="142"/>
      <c r="J6" s="100"/>
      <c r="K6" s="101"/>
      <c r="L6" s="101"/>
      <c r="M6" s="101"/>
      <c r="N6" s="102"/>
      <c r="O6" s="103"/>
      <c r="P6" s="104"/>
      <c r="Q6" s="195" t="s">
        <v>98</v>
      </c>
      <c r="R6" s="196"/>
      <c r="S6" s="196"/>
      <c r="T6" s="71"/>
      <c r="U6" s="71"/>
      <c r="V6" s="71"/>
      <c r="Y6" s="61"/>
      <c r="Z6" s="61"/>
      <c r="AA6" s="61"/>
      <c r="AB6" s="61"/>
    </row>
    <row r="7" spans="1:36" ht="14.65" customHeight="1" x14ac:dyDescent="0.25">
      <c r="B7" s="36" t="s">
        <v>17</v>
      </c>
      <c r="C7" s="64" t="s">
        <v>126</v>
      </c>
      <c r="D7" t="s">
        <v>77</v>
      </c>
      <c r="E7" s="39"/>
      <c r="J7" s="100"/>
      <c r="K7" s="101"/>
      <c r="L7" s="101"/>
      <c r="M7" s="101"/>
      <c r="N7" s="102"/>
      <c r="O7" s="103"/>
      <c r="P7" s="104"/>
      <c r="Q7" s="195"/>
      <c r="R7" s="196"/>
      <c r="S7" s="196"/>
      <c r="T7" s="71"/>
      <c r="U7" s="71"/>
      <c r="V7" s="71"/>
    </row>
    <row r="8" spans="1:36" ht="14.45" customHeight="1" thickBot="1" x14ac:dyDescent="0.3">
      <c r="B8" s="118"/>
      <c r="C8" s="116">
        <v>68</v>
      </c>
      <c r="D8" s="49"/>
      <c r="E8" s="39"/>
      <c r="J8" s="100"/>
      <c r="K8" s="101"/>
      <c r="L8" s="101"/>
      <c r="M8" s="101"/>
      <c r="N8" s="102"/>
      <c r="O8" s="103"/>
      <c r="P8" s="104"/>
      <c r="Q8" s="195"/>
      <c r="R8" s="196"/>
      <c r="S8" s="196"/>
    </row>
    <row r="9" spans="1:36" s="21" customFormat="1" ht="20.45" customHeight="1" thickBot="1" x14ac:dyDescent="0.3">
      <c r="B9" s="118"/>
      <c r="C9" s="116">
        <v>68</v>
      </c>
      <c r="D9" s="49"/>
      <c r="F9"/>
      <c r="G9"/>
      <c r="H9"/>
      <c r="I9" s="26"/>
      <c r="J9" s="105"/>
      <c r="K9" s="106"/>
      <c r="L9" s="106"/>
      <c r="M9" s="106"/>
      <c r="N9" s="107"/>
      <c r="O9" s="108"/>
      <c r="P9" s="109"/>
      <c r="Q9" s="115">
        <f>P10-X11</f>
        <v>0</v>
      </c>
      <c r="R9" s="113"/>
      <c r="S9" s="113"/>
    </row>
    <row r="10" spans="1:36" ht="15.4" customHeight="1" thickBot="1" x14ac:dyDescent="0.3">
      <c r="B10" s="65"/>
      <c r="C10" s="117">
        <v>68</v>
      </c>
      <c r="D10" s="21"/>
      <c r="N10" s="110"/>
      <c r="O10" s="111" t="s">
        <v>97</v>
      </c>
      <c r="P10" s="112">
        <f>SUM(P3:P9)</f>
        <v>0</v>
      </c>
      <c r="Q10" s="76"/>
      <c r="S10" s="78"/>
      <c r="T10" s="78"/>
      <c r="U10" s="78"/>
      <c r="V10" s="78"/>
      <c r="W10" s="78"/>
    </row>
    <row r="11" spans="1:36" ht="26.45" customHeight="1" thickBot="1" x14ac:dyDescent="0.3">
      <c r="B11" s="65"/>
      <c r="C11" s="117">
        <v>68</v>
      </c>
      <c r="E11" s="77" t="str">
        <f>IF(AND(_xlfn.DAYS($G$3,$G$2)+1&lt;&gt;(COUNTA(TblTrvlDetails[Travel Date])),COUNTA(TblTrvlDetails[Travel Date])&lt;&gt;0),CONCATENATE("Number of days between start and end date (",_xlfn.DAYS($G$3,$G$2),") don't match the number of dates being claimed below (",COUNTA(TblTrvlDetails[Travel Date]),")"),"")</f>
        <v/>
      </c>
      <c r="F11" s="77"/>
      <c r="G11" s="77"/>
      <c r="H11" s="77"/>
      <c r="I11" s="77"/>
      <c r="J11" s="77"/>
      <c r="K11" s="77"/>
      <c r="L11" s="77"/>
      <c r="M11" s="77"/>
      <c r="N11" s="77"/>
      <c r="O11" s="77"/>
      <c r="Q11" s="180" t="s">
        <v>100</v>
      </c>
      <c r="R11" s="181"/>
      <c r="S11" s="119"/>
      <c r="T11" s="119"/>
      <c r="U11" s="119"/>
      <c r="V11" s="119"/>
      <c r="W11" s="119"/>
      <c r="X11" s="120">
        <f>X13-C46</f>
        <v>0</v>
      </c>
    </row>
    <row r="12" spans="1:36" ht="15" customHeight="1" x14ac:dyDescent="0.25">
      <c r="A12" s="28"/>
      <c r="B12" s="62"/>
      <c r="C12" s="63"/>
      <c r="D12" s="37"/>
      <c r="E12" s="37"/>
      <c r="F12" s="37"/>
      <c r="G12" s="37"/>
      <c r="H12" s="37"/>
      <c r="I12" s="37"/>
      <c r="J12" s="37"/>
      <c r="K12" s="37"/>
      <c r="L12" s="37" t="s">
        <v>32</v>
      </c>
      <c r="M12" s="37"/>
      <c r="N12" s="37"/>
      <c r="O12" s="37"/>
      <c r="P12" s="37"/>
      <c r="Q12" s="63"/>
      <c r="R12" s="63"/>
      <c r="S12" s="63"/>
      <c r="T12" s="63"/>
      <c r="U12" s="63"/>
      <c r="V12" s="63"/>
      <c r="W12" s="63"/>
      <c r="X12" s="63"/>
    </row>
    <row r="13" spans="1:36" ht="33" customHeight="1" x14ac:dyDescent="0.25">
      <c r="B13" s="48" t="s">
        <v>24</v>
      </c>
      <c r="I13" s="185" t="s">
        <v>113</v>
      </c>
      <c r="J13" s="186"/>
      <c r="K13" s="187"/>
      <c r="L13" s="40">
        <f>SUM(TblTrvlDetails[M&amp;IE Total])</f>
        <v>0</v>
      </c>
      <c r="M13" s="40">
        <f>SUM(TblTrvlDetails[Airfare*])</f>
        <v>0</v>
      </c>
      <c r="N13" s="40">
        <f>SUM(TblTrvlDetails[Lodging*])</f>
        <v>0</v>
      </c>
      <c r="O13" s="40">
        <f>SUM(TblTrvlDetails[Miles*])*(VLOOKUP("Car Mileage",TblTransport[#All],2,FALSE))</f>
        <v>0</v>
      </c>
      <c r="P13" s="40">
        <f>SUM(TblTrvlDetails[Ground Transport*])</f>
        <v>0</v>
      </c>
      <c r="Q13" s="40">
        <f>SUM(TblTrvlDetails[Car Rental*])</f>
        <v>0</v>
      </c>
      <c r="R13" s="41">
        <f>SUM(TblTrvlDetails[Business Expense*])</f>
        <v>0</v>
      </c>
      <c r="S13" s="42"/>
      <c r="T13" s="42"/>
      <c r="U13" s="42"/>
      <c r="V13" s="42"/>
      <c r="W13" s="42"/>
      <c r="X13" s="40">
        <f>SUM(L13:R13)</f>
        <v>0</v>
      </c>
    </row>
    <row r="14" spans="1:36" ht="39" customHeight="1" x14ac:dyDescent="0.25">
      <c r="B14" s="74" t="s">
        <v>15</v>
      </c>
      <c r="C14" s="44" t="s">
        <v>16</v>
      </c>
      <c r="D14" s="44" t="s">
        <v>43</v>
      </c>
      <c r="E14" s="43" t="s">
        <v>21</v>
      </c>
      <c r="F14" s="44" t="s">
        <v>42</v>
      </c>
      <c r="G14" s="44" t="s">
        <v>34</v>
      </c>
      <c r="H14" s="44" t="s">
        <v>35</v>
      </c>
      <c r="I14" s="44" t="s">
        <v>4</v>
      </c>
      <c r="J14" s="44" t="s">
        <v>6</v>
      </c>
      <c r="K14" s="44" t="s">
        <v>5</v>
      </c>
      <c r="L14" s="44" t="s">
        <v>25</v>
      </c>
      <c r="M14" s="44" t="s">
        <v>38</v>
      </c>
      <c r="N14" s="44" t="s">
        <v>39</v>
      </c>
      <c r="O14" s="44" t="s">
        <v>37</v>
      </c>
      <c r="P14" s="44" t="s">
        <v>36</v>
      </c>
      <c r="Q14" s="44" t="s">
        <v>41</v>
      </c>
      <c r="R14" s="44" t="s">
        <v>40</v>
      </c>
      <c r="S14" s="44" t="s">
        <v>22</v>
      </c>
      <c r="T14" s="44" t="s">
        <v>0</v>
      </c>
      <c r="U14" s="44" t="s">
        <v>1</v>
      </c>
      <c r="V14" s="44" t="s">
        <v>2</v>
      </c>
      <c r="W14" s="44" t="s">
        <v>3</v>
      </c>
      <c r="X14" s="45" t="s">
        <v>18</v>
      </c>
    </row>
    <row r="15" spans="1:36" ht="20.65" customHeight="1" x14ac:dyDescent="0.25">
      <c r="B15" s="29"/>
      <c r="C15" s="30"/>
      <c r="D15" s="29"/>
      <c r="E15" s="31" t="str">
        <f>_xlfn.IFNA(IF(VLOOKUP(TblTrvlDetails[[#This Row],[Location]],TblDom[],2,FALSE)&lt;&gt;"International","D",IF(VLOOKUP(TblTrvlDetails[[#This Row],[Location]],TblDom[],2,FALSE)="International","I","")),"")</f>
        <v/>
      </c>
      <c r="F15"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5" s="32"/>
      <c r="H15" s="33">
        <v>0</v>
      </c>
      <c r="I15" s="33">
        <f>0</f>
        <v>0</v>
      </c>
      <c r="J15" s="33">
        <f>0</f>
        <v>0</v>
      </c>
      <c r="K15" s="33">
        <f>0</f>
        <v>0</v>
      </c>
      <c r="L15"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34"/>
      <c r="N15" s="34"/>
      <c r="O15" s="30"/>
      <c r="P15" s="34"/>
      <c r="Q15" s="34"/>
      <c r="R15" s="34"/>
      <c r="S15" s="33">
        <f>IF(ISBLANK(TblTrvlDetails[[#This Row],[Location]]),0,IF(TblTrvlDetails[[#This Row],[D/I]]="I",VLOOKUP(TblTrvlDetails[[#This Row],[Location]],TblDom[],3,FALSE),VLOOKUP(TblTrvlDetails[[#This Row],[Location]],TblDom[],2,FALSE)))</f>
        <v>0</v>
      </c>
      <c r="T15"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5"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5"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5"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5" s="35">
        <f>IFERROR(SUM(L15:N15,P15:R15,(TblTrvlDetails[[#This Row],[Miles*]]*VLOOKUP("Car Mileage",TblTransport[#All],2,FALSE))),"")</f>
        <v>0</v>
      </c>
    </row>
    <row r="16" spans="1:36" ht="20.65" customHeight="1" x14ac:dyDescent="0.25">
      <c r="B16" s="29"/>
      <c r="C16" s="30"/>
      <c r="D16" s="29"/>
      <c r="E16" s="31" t="str">
        <f>_xlfn.IFNA(IF(VLOOKUP(TblTrvlDetails[[#This Row],[Location]],TblDom[],2,FALSE)&lt;&gt;"International","D",IF(VLOOKUP(TblTrvlDetails[[#This Row],[Location]],TblDom[],2,FALSE)="International","I","")),"")</f>
        <v/>
      </c>
      <c r="F16"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6" s="32"/>
      <c r="H16" s="33">
        <f>0</f>
        <v>0</v>
      </c>
      <c r="I16" s="33">
        <f>0</f>
        <v>0</v>
      </c>
      <c r="J16" s="33">
        <f>0</f>
        <v>0</v>
      </c>
      <c r="K16" s="33">
        <f>0</f>
        <v>0</v>
      </c>
      <c r="L16"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4"/>
      <c r="N16" s="34"/>
      <c r="O16" s="30"/>
      <c r="P16" s="34"/>
      <c r="Q16" s="34"/>
      <c r="R16" s="34"/>
      <c r="S16" s="33">
        <f>IF(ISBLANK(TblTrvlDetails[[#This Row],[Location]]),0,IF(TblTrvlDetails[[#This Row],[D/I]]="I",VLOOKUP(TblTrvlDetails[[#This Row],[Location]],TblDom[],3,FALSE),VLOOKUP(TblTrvlDetails[[#This Row],[Location]],TblDom[],2,FALSE)))</f>
        <v>0</v>
      </c>
      <c r="T16"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6"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6"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6"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6" s="35">
        <f>IFERROR(SUM(L16:N16,P16:R16,(TblTrvlDetails[[#This Row],[Miles*]]*VLOOKUP("Car Mileage",TblTransport[#All],2,FALSE))),"")</f>
        <v>0</v>
      </c>
    </row>
    <row r="17" spans="2:24" ht="20.65" customHeight="1" x14ac:dyDescent="0.25">
      <c r="B17" s="29"/>
      <c r="C17" s="30"/>
      <c r="D17" s="29"/>
      <c r="E17" s="31" t="str">
        <f>_xlfn.IFNA(IF(VLOOKUP(TblTrvlDetails[[#This Row],[Location]],TblDom[],2,FALSE)&lt;&gt;"International","D",IF(VLOOKUP(TblTrvlDetails[[#This Row],[Location]],TblDom[],2,FALSE)="International","I","")),"")</f>
        <v/>
      </c>
      <c r="F17"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7" s="32"/>
      <c r="H17" s="33">
        <f>0</f>
        <v>0</v>
      </c>
      <c r="I17" s="33">
        <f>0</f>
        <v>0</v>
      </c>
      <c r="J17" s="33">
        <f>0</f>
        <v>0</v>
      </c>
      <c r="K17" s="33">
        <f>0</f>
        <v>0</v>
      </c>
      <c r="L17"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4"/>
      <c r="N17" s="34"/>
      <c r="O17" s="30"/>
      <c r="P17" s="34"/>
      <c r="Q17" s="34"/>
      <c r="R17" s="34"/>
      <c r="S17" s="33">
        <f>IF(ISBLANK(TblTrvlDetails[[#This Row],[Location]]),0,IF(TblTrvlDetails[[#This Row],[D/I]]="I",VLOOKUP(TblTrvlDetails[[#This Row],[Location]],TblDom[],3,FALSE),VLOOKUP(TblTrvlDetails[[#This Row],[Location]],TblDom[],2,FALSE)))</f>
        <v>0</v>
      </c>
      <c r="T17"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7"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7"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7"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7" s="35">
        <f>IFERROR(SUM(L17:N17,P17:R17,(TblTrvlDetails[[#This Row],[Miles*]]*VLOOKUP("Car Mileage",TblTransport[#All],2,FALSE))),"")</f>
        <v>0</v>
      </c>
    </row>
    <row r="18" spans="2:24" ht="20.65" customHeight="1" x14ac:dyDescent="0.25">
      <c r="B18" s="29"/>
      <c r="C18" s="30"/>
      <c r="D18" s="29"/>
      <c r="E18" s="31" t="str">
        <f>_xlfn.IFNA(IF(VLOOKUP(TblTrvlDetails[[#This Row],[Location]],TblDom[],2,FALSE)&lt;&gt;"International","D",IF(VLOOKUP(TblTrvlDetails[[#This Row],[Location]],TblDom[],2,FALSE)="International","I","")),"")</f>
        <v/>
      </c>
      <c r="F18"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8" s="32"/>
      <c r="H18" s="33">
        <f>0</f>
        <v>0</v>
      </c>
      <c r="I18" s="33">
        <f>0</f>
        <v>0</v>
      </c>
      <c r="J18" s="33">
        <f>0</f>
        <v>0</v>
      </c>
      <c r="K18" s="33">
        <f>0</f>
        <v>0</v>
      </c>
      <c r="L18"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4"/>
      <c r="N18" s="34"/>
      <c r="O18" s="30"/>
      <c r="P18" s="34"/>
      <c r="Q18" s="34"/>
      <c r="R18" s="34"/>
      <c r="S18" s="33">
        <f>IF(ISBLANK(TblTrvlDetails[[#This Row],[Location]]),0,IF(TblTrvlDetails[[#This Row],[D/I]]="I",VLOOKUP(TblTrvlDetails[[#This Row],[Location]],TblDom[],3,FALSE),VLOOKUP(TblTrvlDetails[[#This Row],[Location]],TblDom[],2,FALSE)))</f>
        <v>0</v>
      </c>
      <c r="T18"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8"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8"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8"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8" s="35">
        <f>IFERROR(SUM(L18:N18,P18:R18,(TblTrvlDetails[[#This Row],[Miles*]]*VLOOKUP("Car Mileage",TblTransport[#All],2,FALSE))),"")</f>
        <v>0</v>
      </c>
    </row>
    <row r="19" spans="2:24" ht="20.65" customHeight="1" x14ac:dyDescent="0.25">
      <c r="B19" s="29"/>
      <c r="C19" s="30"/>
      <c r="D19" s="29"/>
      <c r="E19" s="31" t="str">
        <f>_xlfn.IFNA(IF(VLOOKUP(TblTrvlDetails[[#This Row],[Location]],TblDom[],2,FALSE)&lt;&gt;"International","D",IF(VLOOKUP(TblTrvlDetails[[#This Row],[Location]],TblDom[],2,FALSE)="International","I","")),"")</f>
        <v/>
      </c>
      <c r="F19"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9" s="32"/>
      <c r="H19" s="33">
        <f>0</f>
        <v>0</v>
      </c>
      <c r="I19" s="33">
        <f>0</f>
        <v>0</v>
      </c>
      <c r="J19" s="33">
        <f>0</f>
        <v>0</v>
      </c>
      <c r="K19" s="33">
        <f>0</f>
        <v>0</v>
      </c>
      <c r="L19"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4"/>
      <c r="N19" s="34"/>
      <c r="O19" s="30"/>
      <c r="P19" s="34"/>
      <c r="Q19" s="34"/>
      <c r="R19" s="34"/>
      <c r="S19" s="33">
        <f>IF(ISBLANK(TblTrvlDetails[[#This Row],[Location]]),0,IF(TblTrvlDetails[[#This Row],[D/I]]="I",VLOOKUP(TblTrvlDetails[[#This Row],[Location]],TblDom[],3,FALSE),VLOOKUP(TblTrvlDetails[[#This Row],[Location]],TblDom[],2,FALSE)))</f>
        <v>0</v>
      </c>
      <c r="T19"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9"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9"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9"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9" s="35">
        <f>IFERROR(SUM(L19:N19,P19:R19,(TblTrvlDetails[[#This Row],[Miles*]]*VLOOKUP("Car Mileage",TblTransport[#All],2,FALSE))),"")</f>
        <v>0</v>
      </c>
    </row>
    <row r="20" spans="2:24" ht="20.65" customHeight="1" x14ac:dyDescent="0.25">
      <c r="B20" s="29"/>
      <c r="C20" s="30"/>
      <c r="D20" s="29"/>
      <c r="E20" s="31" t="str">
        <f>_xlfn.IFNA(IF(VLOOKUP(TblTrvlDetails[[#This Row],[Location]],TblDom[],2,FALSE)&lt;&gt;"International","D",IF(VLOOKUP(TblTrvlDetails[[#This Row],[Location]],TblDom[],2,FALSE)="International","I","")),"")</f>
        <v/>
      </c>
      <c r="F20"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0" s="32"/>
      <c r="H20" s="33">
        <f>0</f>
        <v>0</v>
      </c>
      <c r="I20" s="33">
        <f>0</f>
        <v>0</v>
      </c>
      <c r="J20" s="33">
        <f>0</f>
        <v>0</v>
      </c>
      <c r="K20" s="33">
        <f>0</f>
        <v>0</v>
      </c>
      <c r="L20"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4"/>
      <c r="N20" s="34"/>
      <c r="O20" s="30"/>
      <c r="P20" s="34"/>
      <c r="Q20" s="34"/>
      <c r="R20" s="34"/>
      <c r="S20" s="33">
        <f>IF(ISBLANK(TblTrvlDetails[[#This Row],[Location]]),0,IF(TblTrvlDetails[[#This Row],[D/I]]="I",VLOOKUP(TblTrvlDetails[[#This Row],[Location]],TblDom[],3,FALSE),VLOOKUP(TblTrvlDetails[[#This Row],[Location]],TblDom[],2,FALSE)))</f>
        <v>0</v>
      </c>
      <c r="T20"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0"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0"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0"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0" s="35">
        <f>IFERROR(SUM(L20:N20,P20:R20,(TblTrvlDetails[[#This Row],[Miles*]]*VLOOKUP("Car Mileage",TblTransport[#All],2,FALSE))),"")</f>
        <v>0</v>
      </c>
    </row>
    <row r="21" spans="2:24" ht="20.65" customHeight="1" x14ac:dyDescent="0.25">
      <c r="B21" s="29"/>
      <c r="C21" s="30"/>
      <c r="D21" s="29"/>
      <c r="E21" s="31" t="str">
        <f>_xlfn.IFNA(IF(VLOOKUP(TblTrvlDetails[[#This Row],[Location]],TblDom[],2,FALSE)&lt;&gt;"International","D",IF(VLOOKUP(TblTrvlDetails[[#This Row],[Location]],TblDom[],2,FALSE)="International","I","")),"")</f>
        <v/>
      </c>
      <c r="F21"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1" s="32"/>
      <c r="H21" s="33">
        <f>0</f>
        <v>0</v>
      </c>
      <c r="I21" s="33">
        <f>0</f>
        <v>0</v>
      </c>
      <c r="J21" s="33">
        <f>0</f>
        <v>0</v>
      </c>
      <c r="K21" s="33">
        <f>0</f>
        <v>0</v>
      </c>
      <c r="L21"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4"/>
      <c r="N21" s="34"/>
      <c r="O21" s="30"/>
      <c r="P21" s="34"/>
      <c r="Q21" s="34"/>
      <c r="R21" s="34"/>
      <c r="S21" s="33">
        <f>IF(ISBLANK(TblTrvlDetails[[#This Row],[Location]]),0,IF(TblTrvlDetails[[#This Row],[D/I]]="I",VLOOKUP(TblTrvlDetails[[#This Row],[Location]],TblDom[],3,FALSE),VLOOKUP(TblTrvlDetails[[#This Row],[Location]],TblDom[],2,FALSE)))</f>
        <v>0</v>
      </c>
      <c r="T21"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1"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1"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1"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1" s="35">
        <f>IFERROR(SUM(L21:N21,P21:R21,(TblTrvlDetails[[#This Row],[Miles*]]*VLOOKUP("Car Mileage",TblTransport[#All],2,FALSE))),"")</f>
        <v>0</v>
      </c>
    </row>
    <row r="22" spans="2:24" ht="20.65" customHeight="1" x14ac:dyDescent="0.25">
      <c r="B22" s="29"/>
      <c r="C22" s="30"/>
      <c r="D22" s="29"/>
      <c r="E22" s="31" t="str">
        <f>_xlfn.IFNA(IF(VLOOKUP(TblTrvlDetails[[#This Row],[Location]],TblDom[],2,FALSE)&lt;&gt;"International","D",IF(VLOOKUP(TblTrvlDetails[[#This Row],[Location]],TblDom[],2,FALSE)="International","I","")),"")</f>
        <v/>
      </c>
      <c r="F22"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2" s="32"/>
      <c r="H22" s="33">
        <f>0</f>
        <v>0</v>
      </c>
      <c r="I22" s="33">
        <f>0</f>
        <v>0</v>
      </c>
      <c r="J22" s="33">
        <f>0</f>
        <v>0</v>
      </c>
      <c r="K22" s="33">
        <f>0</f>
        <v>0</v>
      </c>
      <c r="L22"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4"/>
      <c r="N22" s="34"/>
      <c r="O22" s="30"/>
      <c r="P22" s="34"/>
      <c r="Q22" s="34"/>
      <c r="R22" s="34"/>
      <c r="S22" s="33">
        <f>IF(ISBLANK(TblTrvlDetails[[#This Row],[Location]]),0,IF(TblTrvlDetails[[#This Row],[D/I]]="I",VLOOKUP(TblTrvlDetails[[#This Row],[Location]],TblDom[],3,FALSE),VLOOKUP(TblTrvlDetails[[#This Row],[Location]],TblDom[],2,FALSE)))</f>
        <v>0</v>
      </c>
      <c r="T22"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2"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2"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2"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2" s="35">
        <f>IFERROR(SUM(L22:N22,P22:R22,(TblTrvlDetails[[#This Row],[Miles*]]*VLOOKUP("Car Mileage",TblTransport[#All],2,FALSE))),"")</f>
        <v>0</v>
      </c>
    </row>
    <row r="23" spans="2:24" ht="20.65" customHeight="1" x14ac:dyDescent="0.25">
      <c r="B23" s="29"/>
      <c r="C23" s="30"/>
      <c r="D23" s="29"/>
      <c r="E23" s="31" t="str">
        <f>_xlfn.IFNA(IF(VLOOKUP(TblTrvlDetails[[#This Row],[Location]],TblDom[],2,FALSE)&lt;&gt;"International","D",IF(VLOOKUP(TblTrvlDetails[[#This Row],[Location]],TblDom[],2,FALSE)="International","I","")),"")</f>
        <v/>
      </c>
      <c r="F23"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3" s="32"/>
      <c r="H23" s="33">
        <f>0</f>
        <v>0</v>
      </c>
      <c r="I23" s="33">
        <f>0</f>
        <v>0</v>
      </c>
      <c r="J23" s="33">
        <f>0</f>
        <v>0</v>
      </c>
      <c r="K23" s="33">
        <f>0</f>
        <v>0</v>
      </c>
      <c r="L23"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4"/>
      <c r="N23" s="34"/>
      <c r="O23" s="30"/>
      <c r="P23" s="34"/>
      <c r="Q23" s="34"/>
      <c r="R23" s="34"/>
      <c r="S23" s="33">
        <f>IF(ISBLANK(TblTrvlDetails[[#This Row],[Location]]),0,IF(TblTrvlDetails[[#This Row],[D/I]]="I",VLOOKUP(TblTrvlDetails[[#This Row],[Location]],TblDom[],3,FALSE),VLOOKUP(TblTrvlDetails[[#This Row],[Location]],TblDom[],2,FALSE)))</f>
        <v>0</v>
      </c>
      <c r="T23"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3"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3"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3"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3" s="35">
        <f>IFERROR(SUM(L23:N23,P23:R23,(TblTrvlDetails[[#This Row],[Miles*]]*VLOOKUP("Car Mileage",TblTransport[#All],2,FALSE))),"")</f>
        <v>0</v>
      </c>
    </row>
    <row r="24" spans="2:24" ht="20.65" customHeight="1" x14ac:dyDescent="0.25">
      <c r="B24" s="29"/>
      <c r="C24" s="30"/>
      <c r="D24" s="29"/>
      <c r="E24" s="31" t="str">
        <f>_xlfn.IFNA(IF(VLOOKUP(TblTrvlDetails[[#This Row],[Location]],TblDom[],2,FALSE)&lt;&gt;"International","D",IF(VLOOKUP(TblTrvlDetails[[#This Row],[Location]],TblDom[],2,FALSE)="International","I","")),"")</f>
        <v/>
      </c>
      <c r="F24"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4" s="32"/>
      <c r="H24" s="33">
        <f>0</f>
        <v>0</v>
      </c>
      <c r="I24" s="33">
        <f>0</f>
        <v>0</v>
      </c>
      <c r="J24" s="33">
        <f>0</f>
        <v>0</v>
      </c>
      <c r="K24" s="33">
        <f>0</f>
        <v>0</v>
      </c>
      <c r="L24"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4"/>
      <c r="N24" s="34"/>
      <c r="O24" s="30"/>
      <c r="P24" s="34"/>
      <c r="Q24" s="34"/>
      <c r="R24" s="34"/>
      <c r="S24" s="33">
        <f>IF(ISBLANK(TblTrvlDetails[[#This Row],[Location]]),0,IF(TblTrvlDetails[[#This Row],[D/I]]="I",VLOOKUP(TblTrvlDetails[[#This Row],[Location]],TblDom[],3,FALSE),VLOOKUP(TblTrvlDetails[[#This Row],[Location]],TblDom[],2,FALSE)))</f>
        <v>0</v>
      </c>
      <c r="T24"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4"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4"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4"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4" s="35">
        <f>IFERROR(SUM(L24:N24,P24:R24,(TblTrvlDetails[[#This Row],[Miles*]]*VLOOKUP("Car Mileage",TblTransport[#All],2,FALSE))),"")</f>
        <v>0</v>
      </c>
    </row>
    <row r="25" spans="2:24" ht="20.65" customHeight="1" x14ac:dyDescent="0.25">
      <c r="B25" s="29"/>
      <c r="C25" s="30"/>
      <c r="D25" s="29"/>
      <c r="E25" s="31" t="str">
        <f>_xlfn.IFNA(IF(VLOOKUP(TblTrvlDetails[[#This Row],[Location]],TblDom[],2,FALSE)&lt;&gt;"International","D",IF(VLOOKUP(TblTrvlDetails[[#This Row],[Location]],TblDom[],2,FALSE)="International","I","")),"")</f>
        <v/>
      </c>
      <c r="F25"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5" s="32"/>
      <c r="H25" s="33">
        <f>0</f>
        <v>0</v>
      </c>
      <c r="I25" s="33">
        <f>0</f>
        <v>0</v>
      </c>
      <c r="J25" s="33">
        <f>0</f>
        <v>0</v>
      </c>
      <c r="K25" s="33">
        <f>0</f>
        <v>0</v>
      </c>
      <c r="L25"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4"/>
      <c r="N25" s="34"/>
      <c r="O25" s="30"/>
      <c r="P25" s="34"/>
      <c r="Q25" s="34"/>
      <c r="R25" s="34"/>
      <c r="S25" s="33">
        <f>IF(ISBLANK(TblTrvlDetails[[#This Row],[Location]]),0,IF(TblTrvlDetails[[#This Row],[D/I]]="I",VLOOKUP(TblTrvlDetails[[#This Row],[Location]],TblDom[],3,FALSE),VLOOKUP(TblTrvlDetails[[#This Row],[Location]],TblDom[],2,FALSE)))</f>
        <v>0</v>
      </c>
      <c r="T25"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5"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5"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5"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5" s="35">
        <f>IFERROR(SUM(L25:N25,P25:R25,(TblTrvlDetails[[#This Row],[Miles*]]*VLOOKUP("Car Mileage",TblTransport[#All],2,FALSE))),"")</f>
        <v>0</v>
      </c>
    </row>
    <row r="26" spans="2:24" ht="20.65" customHeight="1" x14ac:dyDescent="0.25">
      <c r="B26" s="29"/>
      <c r="C26" s="30"/>
      <c r="D26" s="29"/>
      <c r="E26" s="31" t="str">
        <f>_xlfn.IFNA(IF(VLOOKUP(TblTrvlDetails[[#This Row],[Location]],TblDom[],2,FALSE)&lt;&gt;"International","D",IF(VLOOKUP(TblTrvlDetails[[#This Row],[Location]],TblDom[],2,FALSE)="International","I","")),"")</f>
        <v/>
      </c>
      <c r="F26"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6" s="32"/>
      <c r="H26" s="33">
        <f>0</f>
        <v>0</v>
      </c>
      <c r="I26" s="33">
        <f>0</f>
        <v>0</v>
      </c>
      <c r="J26" s="33">
        <f>0</f>
        <v>0</v>
      </c>
      <c r="K26" s="33">
        <f>0</f>
        <v>0</v>
      </c>
      <c r="L26"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4"/>
      <c r="N26" s="34"/>
      <c r="O26" s="30"/>
      <c r="P26" s="34"/>
      <c r="Q26" s="34"/>
      <c r="R26" s="34"/>
      <c r="S26" s="33">
        <f>IF(ISBLANK(TblTrvlDetails[[#This Row],[Location]]),0,IF(TblTrvlDetails[[#This Row],[D/I]]="I",VLOOKUP(TblTrvlDetails[[#This Row],[Location]],TblDom[],3,FALSE),VLOOKUP(TblTrvlDetails[[#This Row],[Location]],TblDom[],2,FALSE)))</f>
        <v>0</v>
      </c>
      <c r="T26"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6"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6"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6"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6" s="35">
        <f>IFERROR(SUM(L26:N26,P26:R26,(TblTrvlDetails[[#This Row],[Miles*]]*VLOOKUP("Car Mileage",TblTransport[#All],2,FALSE))),"")</f>
        <v>0</v>
      </c>
    </row>
    <row r="27" spans="2:24" ht="20.65" customHeight="1" x14ac:dyDescent="0.25">
      <c r="B27" s="29"/>
      <c r="C27" s="30"/>
      <c r="D27" s="29"/>
      <c r="E27" s="31" t="str">
        <f>_xlfn.IFNA(IF(VLOOKUP(TblTrvlDetails[[#This Row],[Location]],TblDom[],2,FALSE)&lt;&gt;"International","D",IF(VLOOKUP(TblTrvlDetails[[#This Row],[Location]],TblDom[],2,FALSE)="International","I","")),"")</f>
        <v/>
      </c>
      <c r="F27"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7" s="32"/>
      <c r="H27" s="33">
        <f>0</f>
        <v>0</v>
      </c>
      <c r="I27" s="33">
        <f>0</f>
        <v>0</v>
      </c>
      <c r="J27" s="33">
        <f>0</f>
        <v>0</v>
      </c>
      <c r="K27" s="33">
        <f>0</f>
        <v>0</v>
      </c>
      <c r="L27"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4"/>
      <c r="N27" s="34"/>
      <c r="O27" s="30"/>
      <c r="P27" s="34"/>
      <c r="Q27" s="34"/>
      <c r="R27" s="34"/>
      <c r="S27" s="33">
        <f>IF(ISBLANK(TblTrvlDetails[[#This Row],[Location]]),0,IF(TblTrvlDetails[[#This Row],[D/I]]="I",VLOOKUP(TblTrvlDetails[[#This Row],[Location]],TblDom[],3,FALSE),VLOOKUP(TblTrvlDetails[[#This Row],[Location]],TblDom[],2,FALSE)))</f>
        <v>0</v>
      </c>
      <c r="T27"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7"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7"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7"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7" s="35">
        <f>IFERROR(SUM(L27:N27,P27:R27,(TblTrvlDetails[[#This Row],[Miles*]]*VLOOKUP("Car Mileage",TblTransport[#All],2,FALSE))),"")</f>
        <v>0</v>
      </c>
    </row>
    <row r="28" spans="2:24" ht="20.65" customHeight="1" x14ac:dyDescent="0.25">
      <c r="B28" s="29"/>
      <c r="C28" s="30"/>
      <c r="D28" s="29"/>
      <c r="E28" s="31" t="str">
        <f>_xlfn.IFNA(IF(VLOOKUP(TblTrvlDetails[[#This Row],[Location]],TblDom[],2,FALSE)&lt;&gt;"International","D",IF(VLOOKUP(TblTrvlDetails[[#This Row],[Location]],TblDom[],2,FALSE)="International","I","")),"")</f>
        <v/>
      </c>
      <c r="F28"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8" s="32"/>
      <c r="H28" s="33">
        <f>0</f>
        <v>0</v>
      </c>
      <c r="I28" s="33">
        <f>0</f>
        <v>0</v>
      </c>
      <c r="J28" s="33">
        <f>0</f>
        <v>0</v>
      </c>
      <c r="K28" s="33">
        <f>0</f>
        <v>0</v>
      </c>
      <c r="L28"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4"/>
      <c r="N28" s="34"/>
      <c r="O28" s="30"/>
      <c r="P28" s="34"/>
      <c r="Q28" s="34"/>
      <c r="R28" s="34"/>
      <c r="S28" s="33">
        <f>IF(ISBLANK(TblTrvlDetails[[#This Row],[Location]]),0,IF(TblTrvlDetails[[#This Row],[D/I]]="I",VLOOKUP(TblTrvlDetails[[#This Row],[Location]],TblDom[],3,FALSE),VLOOKUP(TblTrvlDetails[[#This Row],[Location]],TblDom[],2,FALSE)))</f>
        <v>0</v>
      </c>
      <c r="T28"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8"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8"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8"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8" s="35">
        <f>IFERROR(SUM(L28:N28,P28:R28,(TblTrvlDetails[[#This Row],[Miles*]]*VLOOKUP("Car Mileage",TblTransport[#All],2,FALSE))),"")</f>
        <v>0</v>
      </c>
    </row>
    <row r="29" spans="2:24" ht="20.65" customHeight="1" x14ac:dyDescent="0.25">
      <c r="B29" s="29"/>
      <c r="C29" s="30"/>
      <c r="D29" s="29"/>
      <c r="E29" s="31" t="str">
        <f>_xlfn.IFNA(IF(VLOOKUP(TblTrvlDetails[[#This Row],[Location]],TblDom[],2,FALSE)&lt;&gt;"International","D",IF(VLOOKUP(TblTrvlDetails[[#This Row],[Location]],TblDom[],2,FALSE)="International","I","")),"")</f>
        <v/>
      </c>
      <c r="F29" s="3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9" s="32"/>
      <c r="H29" s="33">
        <f>0</f>
        <v>0</v>
      </c>
      <c r="I29" s="33">
        <f>0</f>
        <v>0</v>
      </c>
      <c r="J29" s="33">
        <f>0</f>
        <v>0</v>
      </c>
      <c r="K29" s="33">
        <f>0</f>
        <v>0</v>
      </c>
      <c r="L29" s="3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4"/>
      <c r="N29" s="34"/>
      <c r="O29" s="30"/>
      <c r="P29" s="34"/>
      <c r="Q29" s="34"/>
      <c r="R29" s="34"/>
      <c r="S29" s="33">
        <f>IF(ISBLANK(TblTrvlDetails[[#This Row],[Location]]),0,IF(TblTrvlDetails[[#This Row],[D/I]]="I",VLOOKUP(TblTrvlDetails[[#This Row],[Location]],TblDom[],3,FALSE),VLOOKUP(TblTrvlDetails[[#This Row],[Location]],TblDom[],2,FALSE)))</f>
        <v>0</v>
      </c>
      <c r="T29" s="5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9" s="5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9" s="5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9" s="3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9" s="35">
        <f>IFERROR(SUM(L29:N29,P29:R29,(TblTrvlDetails[[#This Row],[Miles*]]*VLOOKUP("Car Mileage",TblTransport[#All],2,FALSE))),"")</f>
        <v>0</v>
      </c>
    </row>
    <row r="30" spans="2:24" ht="23.45" customHeight="1" x14ac:dyDescent="0.25">
      <c r="B30" s="79"/>
      <c r="C30" s="80"/>
      <c r="D30" s="81"/>
      <c r="E30" s="81"/>
      <c r="F30" s="122"/>
      <c r="G30" s="82"/>
      <c r="H30" s="79"/>
      <c r="I30" s="82"/>
      <c r="J30" s="197"/>
      <c r="K30" s="197"/>
      <c r="L30" s="79"/>
      <c r="M30" s="79"/>
      <c r="N30" s="79"/>
      <c r="O30" s="83"/>
      <c r="P30" s="122"/>
      <c r="Q30" s="79"/>
      <c r="R30" s="123"/>
      <c r="S30" s="84"/>
      <c r="T30" s="85"/>
      <c r="U30" s="85"/>
      <c r="V30" s="85"/>
      <c r="W30" s="84"/>
    </row>
    <row r="31" spans="2:24" x14ac:dyDescent="0.25">
      <c r="B31" s="86" t="s">
        <v>80</v>
      </c>
      <c r="C31" s="86"/>
      <c r="D31" s="86"/>
      <c r="E31" s="86"/>
      <c r="F31" s="85" t="s">
        <v>102</v>
      </c>
      <c r="G31" s="85"/>
      <c r="H31" s="85" t="s">
        <v>101</v>
      </c>
      <c r="I31" s="85"/>
      <c r="J31" s="129" t="s">
        <v>81</v>
      </c>
      <c r="K31" s="129"/>
      <c r="L31" s="86" t="s">
        <v>82</v>
      </c>
      <c r="M31" s="86"/>
      <c r="N31" s="86"/>
      <c r="P31" s="124" t="s">
        <v>114</v>
      </c>
      <c r="Q31" s="85"/>
      <c r="S31" s="85"/>
      <c r="T31" s="85"/>
      <c r="U31" s="85"/>
      <c r="V31" s="85"/>
      <c r="W31" s="85"/>
    </row>
    <row r="32" spans="2:24" ht="25.9" customHeight="1" x14ac:dyDescent="0.25">
      <c r="B32" s="182" t="s">
        <v>83</v>
      </c>
      <c r="C32" s="182"/>
      <c r="D32" s="182"/>
      <c r="E32" s="88"/>
      <c r="F32" s="79"/>
      <c r="G32" s="88"/>
      <c r="H32" s="85"/>
      <c r="I32" s="85"/>
      <c r="J32" s="198"/>
      <c r="K32" s="198"/>
      <c r="L32" s="79"/>
      <c r="M32" s="79"/>
      <c r="N32" s="79"/>
      <c r="O32" s="83"/>
      <c r="P32" s="122"/>
      <c r="Q32" s="79"/>
      <c r="R32" s="121"/>
      <c r="S32" s="84"/>
      <c r="T32" s="85"/>
      <c r="U32" s="85"/>
      <c r="V32" s="85"/>
      <c r="W32" s="84"/>
    </row>
    <row r="33" spans="2:24" x14ac:dyDescent="0.25">
      <c r="B33" s="85"/>
      <c r="C33" s="85"/>
      <c r="D33" s="85"/>
      <c r="E33" s="85"/>
      <c r="F33" s="85" t="s">
        <v>103</v>
      </c>
      <c r="G33" s="85"/>
      <c r="H33" s="85"/>
      <c r="I33" s="85"/>
      <c r="J33" s="128" t="s">
        <v>73</v>
      </c>
      <c r="K33" s="128"/>
      <c r="L33" s="87" t="s">
        <v>74</v>
      </c>
      <c r="M33" s="87"/>
      <c r="N33" s="87"/>
      <c r="P33" s="124" t="s">
        <v>115</v>
      </c>
      <c r="Q33" s="85"/>
      <c r="S33" s="85"/>
      <c r="T33" s="85"/>
      <c r="U33" s="85"/>
      <c r="V33" s="85"/>
      <c r="W33" s="85"/>
    </row>
    <row r="34" spans="2:24" ht="20.45" customHeight="1" x14ac:dyDescent="0.25">
      <c r="B34" s="183" t="s">
        <v>84</v>
      </c>
      <c r="C34" s="183"/>
      <c r="D34" s="183"/>
      <c r="E34" s="183"/>
      <c r="F34" s="183"/>
      <c r="G34" s="183"/>
      <c r="H34" s="85"/>
      <c r="I34" s="85"/>
      <c r="J34" s="198"/>
      <c r="K34" s="198"/>
      <c r="L34" s="89"/>
      <c r="M34" s="89"/>
      <c r="N34" s="89"/>
      <c r="O34" s="83"/>
      <c r="P34" s="122"/>
      <c r="Q34" s="79"/>
      <c r="R34" s="121"/>
      <c r="S34" s="84"/>
      <c r="T34" s="85"/>
      <c r="U34" s="85"/>
      <c r="V34" s="85"/>
      <c r="W34" s="84"/>
    </row>
    <row r="35" spans="2:24" ht="25.9" customHeight="1" x14ac:dyDescent="0.25">
      <c r="B35" s="90" t="s">
        <v>65</v>
      </c>
      <c r="C35" s="90" t="s">
        <v>85</v>
      </c>
      <c r="D35" s="184" t="s">
        <v>86</v>
      </c>
      <c r="E35" s="184"/>
      <c r="F35" s="184"/>
      <c r="G35" s="184"/>
      <c r="H35" s="85"/>
      <c r="I35" s="85"/>
      <c r="J35" s="87" t="s">
        <v>75</v>
      </c>
      <c r="K35" s="87"/>
      <c r="L35" s="87" t="s">
        <v>76</v>
      </c>
      <c r="M35" s="87"/>
      <c r="N35" s="87"/>
      <c r="P35" s="163" t="s">
        <v>121</v>
      </c>
      <c r="Q35" s="163"/>
      <c r="R35" s="163"/>
      <c r="S35" s="85"/>
      <c r="T35" s="85"/>
      <c r="U35" s="85"/>
      <c r="V35" s="85"/>
      <c r="W35" s="85"/>
    </row>
    <row r="36" spans="2:24" ht="16.899999999999999" customHeight="1" thickBot="1" x14ac:dyDescent="0.3">
      <c r="B36" s="73"/>
      <c r="C36" s="91">
        <v>0</v>
      </c>
      <c r="D36" s="178"/>
      <c r="E36" s="178"/>
      <c r="F36" s="178"/>
      <c r="G36" s="178"/>
      <c r="Q36" s="127"/>
      <c r="R36" s="127"/>
    </row>
    <row r="37" spans="2:24" ht="17.25" customHeight="1" thickBot="1" x14ac:dyDescent="0.35">
      <c r="B37" s="73"/>
      <c r="C37" s="91">
        <v>0</v>
      </c>
      <c r="D37" s="178"/>
      <c r="E37" s="178"/>
      <c r="F37" s="178"/>
      <c r="G37" s="179"/>
      <c r="H37" s="143"/>
      <c r="I37" s="199" t="s">
        <v>108</v>
      </c>
      <c r="J37" s="199"/>
      <c r="K37" s="199"/>
      <c r="L37" s="200"/>
      <c r="N37" s="166" t="s">
        <v>119</v>
      </c>
      <c r="O37" s="167"/>
      <c r="P37" s="167"/>
      <c r="Q37" s="168"/>
      <c r="R37" s="190" t="s">
        <v>117</v>
      </c>
    </row>
    <row r="38" spans="2:24" ht="15.75" customHeight="1" x14ac:dyDescent="0.25">
      <c r="B38" s="73"/>
      <c r="C38" s="91">
        <v>0</v>
      </c>
      <c r="D38" s="178"/>
      <c r="E38" s="178"/>
      <c r="F38" s="178"/>
      <c r="G38" s="179"/>
      <c r="H38" s="135"/>
      <c r="I38" s="188" t="s">
        <v>109</v>
      </c>
      <c r="J38" s="189"/>
      <c r="K38" s="201" t="s">
        <v>110</v>
      </c>
      <c r="L38" s="202"/>
      <c r="N38" s="169"/>
      <c r="O38" s="170"/>
      <c r="P38" s="170"/>
      <c r="Q38" s="171"/>
      <c r="R38" s="191"/>
    </row>
    <row r="39" spans="2:24" ht="19.899999999999999" customHeight="1" x14ac:dyDescent="0.25">
      <c r="B39" s="73"/>
      <c r="C39" s="91">
        <v>0</v>
      </c>
      <c r="D39" s="178"/>
      <c r="E39" s="178"/>
      <c r="F39" s="178"/>
      <c r="G39" s="179"/>
      <c r="H39" s="136"/>
      <c r="I39" s="133"/>
      <c r="J39" s="134" t="s">
        <v>118</v>
      </c>
      <c r="K39" s="153"/>
      <c r="L39" s="154"/>
      <c r="N39" s="172"/>
      <c r="O39" s="173"/>
      <c r="P39" s="173"/>
      <c r="Q39" s="174"/>
      <c r="R39" s="191"/>
    </row>
    <row r="40" spans="2:24" ht="17.45" customHeight="1" x14ac:dyDescent="0.25">
      <c r="B40" s="73"/>
      <c r="C40" s="91">
        <v>0</v>
      </c>
      <c r="D40" s="178"/>
      <c r="E40" s="178"/>
      <c r="F40" s="178"/>
      <c r="G40" s="179"/>
      <c r="H40" s="135"/>
      <c r="I40" s="132"/>
      <c r="J40" s="132"/>
      <c r="K40" s="153"/>
      <c r="L40" s="154"/>
      <c r="N40" s="172"/>
      <c r="O40" s="173"/>
      <c r="P40" s="173"/>
      <c r="Q40" s="174"/>
      <c r="R40" s="191"/>
    </row>
    <row r="41" spans="2:24" ht="19.899999999999999" customHeight="1" thickBot="1" x14ac:dyDescent="0.3">
      <c r="B41" s="73"/>
      <c r="C41" s="91">
        <v>0</v>
      </c>
      <c r="D41" s="178"/>
      <c r="E41" s="178"/>
      <c r="F41" s="178"/>
      <c r="G41" s="179"/>
      <c r="H41" s="137"/>
      <c r="I41" s="138"/>
      <c r="J41" s="138"/>
      <c r="K41" s="164"/>
      <c r="L41" s="165"/>
      <c r="N41" s="175"/>
      <c r="O41" s="176"/>
      <c r="P41" s="176"/>
      <c r="Q41" s="177"/>
      <c r="R41" s="140"/>
    </row>
    <row r="42" spans="2:24" ht="18" customHeight="1" thickBot="1" x14ac:dyDescent="0.3">
      <c r="B42" s="73"/>
      <c r="C42" s="91">
        <v>0</v>
      </c>
      <c r="D42" s="178"/>
      <c r="E42" s="178"/>
      <c r="F42" s="178"/>
      <c r="G42" s="178"/>
    </row>
    <row r="43" spans="2:24" ht="15.75" x14ac:dyDescent="0.25">
      <c r="B43" s="73"/>
      <c r="C43" s="91">
        <v>0</v>
      </c>
      <c r="D43" s="178"/>
      <c r="E43" s="178"/>
      <c r="F43" s="178"/>
      <c r="G43" s="179"/>
      <c r="H43" s="139" t="s">
        <v>120</v>
      </c>
      <c r="I43" s="125"/>
      <c r="J43" s="125"/>
      <c r="K43" s="125"/>
      <c r="L43" s="125"/>
      <c r="M43" s="125"/>
      <c r="N43" s="125"/>
      <c r="O43" s="125"/>
      <c r="P43" s="125"/>
      <c r="Q43" s="125"/>
      <c r="R43" s="125"/>
      <c r="S43" s="125"/>
      <c r="T43" s="125"/>
      <c r="U43" s="125"/>
      <c r="V43" s="125"/>
      <c r="W43" s="125"/>
      <c r="X43" s="126"/>
    </row>
    <row r="44" spans="2:24" x14ac:dyDescent="0.25">
      <c r="B44" s="73"/>
      <c r="C44" s="91">
        <v>0</v>
      </c>
      <c r="D44" s="178"/>
      <c r="E44" s="178"/>
      <c r="F44" s="178"/>
      <c r="G44" s="179"/>
      <c r="H44" s="157"/>
      <c r="I44" s="158"/>
      <c r="J44" s="158"/>
      <c r="K44" s="158"/>
      <c r="L44" s="158"/>
      <c r="M44" s="158"/>
      <c r="N44" s="158"/>
      <c r="O44" s="158"/>
      <c r="P44" s="158"/>
      <c r="Q44" s="158"/>
      <c r="R44" s="158"/>
      <c r="S44" s="158"/>
      <c r="T44" s="158"/>
      <c r="U44" s="158"/>
      <c r="V44" s="158"/>
      <c r="W44" s="158"/>
      <c r="X44" s="159"/>
    </row>
    <row r="45" spans="2:24" ht="15.75" thickBot="1" x14ac:dyDescent="0.3">
      <c r="B45" s="73"/>
      <c r="C45" s="92">
        <v>0</v>
      </c>
      <c r="D45" s="178"/>
      <c r="E45" s="178"/>
      <c r="F45" s="178"/>
      <c r="G45" s="179"/>
      <c r="H45" s="160"/>
      <c r="I45" s="161"/>
      <c r="J45" s="161"/>
      <c r="K45" s="161"/>
      <c r="L45" s="161"/>
      <c r="M45" s="161"/>
      <c r="N45" s="161"/>
      <c r="O45" s="161"/>
      <c r="P45" s="161"/>
      <c r="Q45" s="161"/>
      <c r="R45" s="161"/>
      <c r="S45" s="161"/>
      <c r="T45" s="161"/>
      <c r="U45" s="161"/>
      <c r="V45" s="161"/>
      <c r="W45" s="161"/>
      <c r="X45" s="162"/>
    </row>
    <row r="46" spans="2:24" ht="16.5" thickBot="1" x14ac:dyDescent="0.3">
      <c r="B46" s="95" t="s">
        <v>87</v>
      </c>
      <c r="C46" s="96">
        <f>SUM(C36:C45)</f>
        <v>0</v>
      </c>
      <c r="D46" s="93" t="s">
        <v>88</v>
      </c>
      <c r="E46" s="94"/>
      <c r="F46" s="94"/>
    </row>
  </sheetData>
  <mergeCells count="38">
    <mergeCell ref="J1:P1"/>
    <mergeCell ref="Q6:S8"/>
    <mergeCell ref="D42:G42"/>
    <mergeCell ref="J30:K30"/>
    <mergeCell ref="J32:K32"/>
    <mergeCell ref="J34:K34"/>
    <mergeCell ref="I37:L37"/>
    <mergeCell ref="K38:L38"/>
    <mergeCell ref="D44:G44"/>
    <mergeCell ref="D45:G45"/>
    <mergeCell ref="Q11:R11"/>
    <mergeCell ref="D37:G37"/>
    <mergeCell ref="D38:G38"/>
    <mergeCell ref="D39:G39"/>
    <mergeCell ref="D40:G40"/>
    <mergeCell ref="D41:G41"/>
    <mergeCell ref="B32:D32"/>
    <mergeCell ref="B34:G34"/>
    <mergeCell ref="D35:G35"/>
    <mergeCell ref="D36:G36"/>
    <mergeCell ref="I13:K13"/>
    <mergeCell ref="I38:J38"/>
    <mergeCell ref="D43:G43"/>
    <mergeCell ref="R37:R40"/>
    <mergeCell ref="H44:X45"/>
    <mergeCell ref="P35:R35"/>
    <mergeCell ref="K40:L40"/>
    <mergeCell ref="K41:L41"/>
    <mergeCell ref="N37:Q38"/>
    <mergeCell ref="N39:Q39"/>
    <mergeCell ref="N40:Q40"/>
    <mergeCell ref="N41:Q41"/>
    <mergeCell ref="A3:B5"/>
    <mergeCell ref="G2:H2"/>
    <mergeCell ref="G3:H3"/>
    <mergeCell ref="C3:D5"/>
    <mergeCell ref="K39:L39"/>
    <mergeCell ref="C2:D2"/>
  </mergeCells>
  <phoneticPr fontId="10" type="noConversion"/>
  <dataValidations count="1">
    <dataValidation type="list" allowBlank="1" showInputMessage="1" showErrorMessage="1" sqref="B15:B29" xr:uid="{F15AC928-CC7A-4E74-B9C1-4B01E9C723CE}">
      <formula1>$B$8:$B$11</formula1>
    </dataValidation>
  </dataValidations>
  <printOptions horizontalCentered="1"/>
  <pageMargins left="0.1" right="0.1" top="0.05" bottom="0.05" header="0.05" footer="0.05"/>
  <pageSetup scale="59" orientation="landscape" r:id="rId1"/>
  <headerFooter>
    <oddFooter xml:space="preserve">&amp;R5/16/2024 version
</oddFooter>
  </headerFooter>
  <ignoredErrors>
    <ignoredError sqref="H17:H29 H16 J20:J29 I20:I29 K20:K29" unlockedFormula="1"/>
  </ignoredErrors>
  <drawing r:id="rId2"/>
  <tableParts count="2">
    <tablePart r:id="rId3"/>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E30CF0F4-6F87-4B58-BD0D-91971926C306}">
          <x14:formula1>
            <xm:f>Data!$P$25:$P$26</xm:f>
          </x14:formula1>
          <xm:sqref>K38</xm:sqref>
        </x14:dataValidation>
        <x14:dataValidation type="list" allowBlank="1" showInputMessage="1" showErrorMessage="1" xr:uid="{E0108D65-8053-483B-9BF2-E01394D20001}">
          <x14:formula1>
            <xm:f>Data!$AA$4:$AA$6</xm:f>
          </x14:formula1>
          <xm:sqref>C15:C29</xm:sqref>
        </x14:dataValidation>
        <x14:dataValidation type="list" allowBlank="1" showInputMessage="1" showErrorMessage="1" xr:uid="{A88F544D-9DEC-4F35-BAB8-689DF7EC6941}">
          <x14:formula1>
            <xm:f>Data!$P$17:$P$19</xm:f>
          </x14:formula1>
          <xm:sqref>B36:B45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pageSetUpPr fitToPage="1"/>
  </sheetPr>
  <dimension ref="A2:B25"/>
  <sheetViews>
    <sheetView showGridLines="0" workbookViewId="0">
      <selection activeCell="D9" sqref="D9"/>
    </sheetView>
  </sheetViews>
  <sheetFormatPr defaultRowHeight="15" x14ac:dyDescent="0.25"/>
  <cols>
    <col min="1" max="1" width="5.28515625" customWidth="1"/>
    <col min="2" max="2" width="127.42578125" customWidth="1"/>
  </cols>
  <sheetData>
    <row r="2" spans="1:2" ht="18.75" x14ac:dyDescent="0.3">
      <c r="B2" s="2" t="s">
        <v>58</v>
      </c>
    </row>
    <row r="3" spans="1:2" ht="38.65" customHeight="1" x14ac:dyDescent="0.25">
      <c r="B3" s="46" t="s">
        <v>59</v>
      </c>
    </row>
    <row r="4" spans="1:2" x14ac:dyDescent="0.25">
      <c r="A4" s="27"/>
      <c r="B4" s="27"/>
    </row>
    <row r="5" spans="1:2" x14ac:dyDescent="0.25">
      <c r="A5" s="54">
        <v>1</v>
      </c>
      <c r="B5" s="66" t="s">
        <v>72</v>
      </c>
    </row>
    <row r="6" spans="1:2" x14ac:dyDescent="0.25">
      <c r="A6" s="54">
        <v>2</v>
      </c>
      <c r="B6" s="66" t="s">
        <v>44</v>
      </c>
    </row>
    <row r="7" spans="1:2" x14ac:dyDescent="0.25">
      <c r="A7" s="54">
        <v>3</v>
      </c>
      <c r="B7" s="66" t="s">
        <v>45</v>
      </c>
    </row>
    <row r="8" spans="1:2" ht="30" x14ac:dyDescent="0.25">
      <c r="A8" s="54">
        <v>4</v>
      </c>
      <c r="B8" s="67" t="s">
        <v>46</v>
      </c>
    </row>
    <row r="9" spans="1:2" x14ac:dyDescent="0.25">
      <c r="A9" s="54">
        <v>5</v>
      </c>
      <c r="B9" s="68" t="s">
        <v>47</v>
      </c>
    </row>
    <row r="10" spans="1:2" x14ac:dyDescent="0.25">
      <c r="A10" s="54">
        <v>6</v>
      </c>
      <c r="B10" s="69" t="s">
        <v>50</v>
      </c>
    </row>
    <row r="11" spans="1:2" x14ac:dyDescent="0.25">
      <c r="A11" s="54">
        <v>7</v>
      </c>
      <c r="B11" s="70" t="s">
        <v>49</v>
      </c>
    </row>
    <row r="12" spans="1:2" ht="30" x14ac:dyDescent="0.25">
      <c r="A12" s="54">
        <v>8</v>
      </c>
      <c r="B12" s="70" t="s">
        <v>48</v>
      </c>
    </row>
    <row r="13" spans="1:2" x14ac:dyDescent="0.25">
      <c r="A13" s="54">
        <v>9</v>
      </c>
      <c r="B13" s="70" t="s">
        <v>51</v>
      </c>
    </row>
    <row r="14" spans="1:2" x14ac:dyDescent="0.25">
      <c r="A14" s="54">
        <v>10</v>
      </c>
      <c r="B14" s="70" t="s">
        <v>52</v>
      </c>
    </row>
    <row r="15" spans="1:2" ht="45" x14ac:dyDescent="0.25">
      <c r="A15" s="54">
        <v>11</v>
      </c>
      <c r="B15" s="70" t="s">
        <v>53</v>
      </c>
    </row>
    <row r="16" spans="1:2" x14ac:dyDescent="0.25">
      <c r="A16" s="54">
        <v>12</v>
      </c>
      <c r="B16" s="70" t="s">
        <v>54</v>
      </c>
    </row>
    <row r="17" spans="1:2" x14ac:dyDescent="0.25">
      <c r="A17" s="54">
        <v>13</v>
      </c>
      <c r="B17" s="70" t="s">
        <v>104</v>
      </c>
    </row>
    <row r="18" spans="1:2" x14ac:dyDescent="0.25">
      <c r="A18" s="54">
        <v>14</v>
      </c>
      <c r="B18" s="70" t="s">
        <v>55</v>
      </c>
    </row>
    <row r="19" spans="1:2" x14ac:dyDescent="0.25">
      <c r="A19" s="54">
        <v>15</v>
      </c>
      <c r="B19" s="70" t="s">
        <v>56</v>
      </c>
    </row>
    <row r="20" spans="1:2" ht="30" x14ac:dyDescent="0.25">
      <c r="A20" s="54">
        <v>16</v>
      </c>
      <c r="B20" s="70" t="s">
        <v>105</v>
      </c>
    </row>
    <row r="21" spans="1:2" x14ac:dyDescent="0.25">
      <c r="A21" s="54">
        <v>17</v>
      </c>
      <c r="B21" s="70" t="s">
        <v>99</v>
      </c>
    </row>
    <row r="22" spans="1:2" x14ac:dyDescent="0.25">
      <c r="A22" s="54">
        <v>18</v>
      </c>
      <c r="B22" s="70" t="s">
        <v>106</v>
      </c>
    </row>
    <row r="23" spans="1:2" x14ac:dyDescent="0.25">
      <c r="A23" s="54">
        <v>19</v>
      </c>
      <c r="B23" s="70" t="s">
        <v>107</v>
      </c>
    </row>
    <row r="24" spans="1:2" ht="30" x14ac:dyDescent="0.25">
      <c r="A24" s="54">
        <v>20</v>
      </c>
      <c r="B24" s="70" t="s">
        <v>71</v>
      </c>
    </row>
    <row r="25" spans="1:2" ht="30" x14ac:dyDescent="0.25">
      <c r="A25" s="54">
        <v>21</v>
      </c>
      <c r="B25" s="70" t="s">
        <v>57</v>
      </c>
    </row>
  </sheetData>
  <sheetProtection algorithmName="SHA-512" hashValue="K6Ez6MbYczLpwhHD2DT/BiRsioP+RWW2ri32tGbmQEJRaOnmrsr6qvRdMuQrzOpRHhEnjDHPx+a7CGDbap2pQQ==" saltValue="O8wJW/DvdWHbEGbouGLhjA==" spinCount="100000" sheet="1" objects="1" scenarios="1"/>
  <hyperlinks>
    <hyperlink ref="B3" r:id="rId1" display="For conversion rates, refer to OANDA Currency. Converter." xr:uid="{48CC3DB0-73F1-46A6-A897-106603D22C5B}"/>
    <hyperlink ref="B8" r:id="rId2" xr:uid="{1BB95302-997F-4D33-9BC6-1C3753551E8E}"/>
    <hyperlink ref="B9" r:id="rId3" xr:uid="{A9A8AF5F-1738-43E3-AEB5-FDE1A615CB75}"/>
    <hyperlink ref="B10" r:id="rId4" display="5  Search the Dept of State site for the international M&amp;IE per diem rates. Enter the resulting value in column 3 of the Location table." xr:uid="{2B260005-9C62-4F49-B746-F95D3FC7D820}"/>
  </hyperlinks>
  <printOptions horizontalCentered="1"/>
  <pageMargins left="0.18" right="0.18" top="0.5" bottom="0.35" header="0.3" footer="0.3"/>
  <pageSetup scale="78"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D11E-3020-4848-AF5A-DFED3160E278}">
  <dimension ref="A1"/>
  <sheetViews>
    <sheetView workbookViewId="0">
      <selection activeCell="H34" sqref="H34"/>
    </sheetView>
  </sheetViews>
  <sheetFormatPr defaultRowHeight="15" x14ac:dyDescent="0.25"/>
  <sheetData>
    <row r="1" spans="1:1" ht="15.75" x14ac:dyDescent="0.25">
      <c r="A1" s="203" t="s">
        <v>124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4" sqref="B4"/>
    </sheetView>
  </sheetViews>
  <sheetFormatPr defaultRowHeight="15" x14ac:dyDescent="0.25"/>
  <cols>
    <col min="1" max="1" width="9.28515625" customWidth="1"/>
    <col min="2" max="2" width="49.7109375" customWidth="1"/>
    <col min="3" max="3" width="10.42578125" bestFit="1" customWidth="1"/>
  </cols>
  <sheetData>
    <row r="1" spans="1:3" x14ac:dyDescent="0.25">
      <c r="A1" s="58" t="s">
        <v>60</v>
      </c>
      <c r="B1" s="59" t="s">
        <v>63</v>
      </c>
      <c r="C1" s="53" t="s">
        <v>64</v>
      </c>
    </row>
    <row r="2" spans="1:3" x14ac:dyDescent="0.25">
      <c r="A2" s="55">
        <v>1</v>
      </c>
      <c r="B2" s="54" t="s">
        <v>61</v>
      </c>
      <c r="C2" s="57">
        <v>45236</v>
      </c>
    </row>
    <row r="3" spans="1:3" x14ac:dyDescent="0.25">
      <c r="A3" s="55">
        <v>2</v>
      </c>
      <c r="B3" s="54" t="s">
        <v>62</v>
      </c>
      <c r="C3" s="57">
        <v>45243</v>
      </c>
    </row>
    <row r="4" spans="1:3" x14ac:dyDescent="0.25">
      <c r="A4" s="55"/>
      <c r="B4" s="54"/>
      <c r="C4" s="56"/>
    </row>
    <row r="5" spans="1:3" x14ac:dyDescent="0.25">
      <c r="A5" s="55"/>
      <c r="B5" s="54"/>
      <c r="C5" s="56"/>
    </row>
    <row r="6" spans="1:3" x14ac:dyDescent="0.25">
      <c r="A6" s="55"/>
      <c r="B6" s="54"/>
      <c r="C6" s="56"/>
    </row>
    <row r="7" spans="1:3" x14ac:dyDescent="0.25">
      <c r="A7" s="55"/>
      <c r="B7" s="54"/>
      <c r="C7" s="56"/>
    </row>
    <row r="8" spans="1:3" x14ac:dyDescent="0.25">
      <c r="A8" s="55"/>
      <c r="B8" s="54"/>
      <c r="C8" s="56"/>
    </row>
    <row r="9" spans="1:3" x14ac:dyDescent="0.25">
      <c r="A9" s="55"/>
      <c r="B9" s="54"/>
      <c r="C9" s="56"/>
    </row>
    <row r="10" spans="1:3" x14ac:dyDescent="0.25">
      <c r="A10" s="55"/>
      <c r="B10" s="54"/>
      <c r="C10" s="56"/>
    </row>
    <row r="11" spans="1:3" x14ac:dyDescent="0.25">
      <c r="A11" s="55"/>
      <c r="B11" s="54"/>
      <c r="C11" s="56"/>
    </row>
    <row r="12" spans="1:3" x14ac:dyDescent="0.25">
      <c r="A12" s="55"/>
      <c r="B12" s="54"/>
      <c r="C12" s="56"/>
    </row>
    <row r="13" spans="1:3" x14ac:dyDescent="0.25">
      <c r="A13" s="55"/>
      <c r="B13" s="54"/>
      <c r="C13" s="56"/>
    </row>
    <row r="14" spans="1:3" x14ac:dyDescent="0.25">
      <c r="A14" s="52"/>
      <c r="B14" s="60"/>
      <c r="C14" s="51"/>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showGridLines="0" topLeftCell="D1" workbookViewId="0">
      <selection activeCell="P4" sqref="P4"/>
    </sheetView>
  </sheetViews>
  <sheetFormatPr defaultRowHeight="15" x14ac:dyDescent="0.25"/>
  <cols>
    <col min="1" max="1" width="11.7109375" hidden="1" customWidth="1"/>
    <col min="2" max="3" width="0" hidden="1" customWidth="1"/>
    <col min="4" max="4" width="13.7109375" style="24" customWidth="1"/>
    <col min="5" max="7" width="13.28515625" customWidth="1"/>
    <col min="8" max="8" width="13.85546875" customWidth="1"/>
    <col min="10" max="14" width="14.28515625" hidden="1" customWidth="1"/>
    <col min="16" max="16" width="15.140625" customWidth="1"/>
    <col min="21" max="21" width="9.140625" customWidth="1"/>
    <col min="24" max="24" width="15.7109375" customWidth="1"/>
    <col min="25" max="25" width="10.28515625" customWidth="1"/>
    <col min="27" max="27" width="22.140625" customWidth="1"/>
  </cols>
  <sheetData>
    <row r="1" spans="1:27" ht="15.75" x14ac:dyDescent="0.25">
      <c r="D1" s="25" t="s">
        <v>23</v>
      </c>
      <c r="P1" s="1" t="s">
        <v>78</v>
      </c>
      <c r="X1" t="s">
        <v>26</v>
      </c>
    </row>
    <row r="2" spans="1:27" x14ac:dyDescent="0.25">
      <c r="P2" t="s">
        <v>79</v>
      </c>
      <c r="X2" t="s">
        <v>79</v>
      </c>
    </row>
    <row r="3" spans="1:27" x14ac:dyDescent="0.25">
      <c r="A3" s="3" t="s">
        <v>14</v>
      </c>
      <c r="D3" s="22" t="s">
        <v>11</v>
      </c>
      <c r="E3" s="9" t="s">
        <v>0</v>
      </c>
      <c r="F3" s="9" t="s">
        <v>1</v>
      </c>
      <c r="G3" s="9" t="s">
        <v>2</v>
      </c>
      <c r="H3" s="10" t="s">
        <v>12</v>
      </c>
      <c r="J3" s="4" t="s">
        <v>11</v>
      </c>
      <c r="K3" s="4" t="s">
        <v>0</v>
      </c>
      <c r="L3" s="4" t="s">
        <v>1</v>
      </c>
      <c r="M3" s="4" t="s">
        <v>2</v>
      </c>
      <c r="N3" s="4" t="s">
        <v>12</v>
      </c>
      <c r="P3" s="3" t="s">
        <v>14</v>
      </c>
      <c r="Q3" s="3" t="s">
        <v>20</v>
      </c>
      <c r="R3" s="3" t="s">
        <v>1</v>
      </c>
      <c r="S3" s="3" t="s">
        <v>2</v>
      </c>
      <c r="T3" s="3" t="s">
        <v>19</v>
      </c>
      <c r="U3" s="3" t="s">
        <v>9</v>
      </c>
      <c r="X3" t="s">
        <v>27</v>
      </c>
      <c r="Y3" t="s">
        <v>31</v>
      </c>
      <c r="AA3" t="s">
        <v>16</v>
      </c>
    </row>
    <row r="4" spans="1:27" x14ac:dyDescent="0.25">
      <c r="A4" s="3">
        <v>59</v>
      </c>
      <c r="D4" s="23" t="s">
        <v>13</v>
      </c>
      <c r="E4" s="11">
        <v>0.15</v>
      </c>
      <c r="F4" s="11">
        <v>0.25</v>
      </c>
      <c r="G4" s="11">
        <v>0.4</v>
      </c>
      <c r="H4" s="12">
        <v>0.2</v>
      </c>
      <c r="J4" s="4"/>
      <c r="K4" s="7">
        <v>0.15</v>
      </c>
      <c r="L4" s="7">
        <v>0.25</v>
      </c>
      <c r="M4" s="7">
        <v>0.4</v>
      </c>
      <c r="N4" s="7">
        <v>0.2</v>
      </c>
      <c r="P4" s="3">
        <v>74</v>
      </c>
      <c r="Q4" s="75">
        <v>18</v>
      </c>
      <c r="R4" s="75">
        <v>20</v>
      </c>
      <c r="S4" s="75">
        <v>31</v>
      </c>
      <c r="T4" s="75">
        <v>5</v>
      </c>
      <c r="U4" s="144">
        <v>55.5</v>
      </c>
      <c r="X4" t="s">
        <v>28</v>
      </c>
      <c r="AA4" t="s">
        <v>9</v>
      </c>
    </row>
    <row r="5" spans="1:27" x14ac:dyDescent="0.25">
      <c r="A5" s="3">
        <v>64</v>
      </c>
      <c r="D5" s="13">
        <v>1</v>
      </c>
      <c r="E5" s="14">
        <v>0</v>
      </c>
      <c r="F5" s="14">
        <v>0</v>
      </c>
      <c r="G5" s="14">
        <v>0</v>
      </c>
      <c r="H5" s="15">
        <v>1</v>
      </c>
      <c r="J5" s="5">
        <v>1</v>
      </c>
      <c r="K5" s="8">
        <f>ROUND(J5*$K$4,0)</f>
        <v>0</v>
      </c>
      <c r="L5" s="6">
        <f>ROUND(J5*$L$4,0)</f>
        <v>0</v>
      </c>
      <c r="M5" s="6">
        <f>ROUND(J5*$M$4,0)</f>
        <v>0</v>
      </c>
      <c r="N5" s="6">
        <f>ROUND(J5*$N$4,0)</f>
        <v>0</v>
      </c>
      <c r="P5" s="3"/>
      <c r="Q5" s="20"/>
      <c r="R5" s="20"/>
      <c r="S5" s="20"/>
      <c r="T5" s="20"/>
      <c r="U5" s="20"/>
      <c r="X5" t="s">
        <v>29</v>
      </c>
      <c r="AA5" t="s">
        <v>10</v>
      </c>
    </row>
    <row r="6" spans="1:27" x14ac:dyDescent="0.25">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3"/>
      <c r="Q6" s="19"/>
      <c r="R6" s="19"/>
      <c r="S6" s="19"/>
      <c r="T6" s="19"/>
      <c r="U6" s="19"/>
      <c r="X6" t="s">
        <v>30</v>
      </c>
      <c r="Y6">
        <v>0.67</v>
      </c>
      <c r="AA6" t="s">
        <v>33</v>
      </c>
    </row>
    <row r="7" spans="1:27" x14ac:dyDescent="0.25">
      <c r="A7" s="3">
        <v>74</v>
      </c>
      <c r="D7" s="13">
        <v>3</v>
      </c>
      <c r="E7" s="14">
        <v>0</v>
      </c>
      <c r="F7" s="14">
        <v>1</v>
      </c>
      <c r="G7" s="14">
        <v>1</v>
      </c>
      <c r="H7" s="15">
        <v>1</v>
      </c>
      <c r="J7" s="5">
        <v>3</v>
      </c>
      <c r="K7" s="8">
        <f t="shared" si="0"/>
        <v>0</v>
      </c>
      <c r="L7" s="6">
        <f t="shared" si="1"/>
        <v>1</v>
      </c>
      <c r="M7" s="6">
        <f t="shared" si="2"/>
        <v>1</v>
      </c>
      <c r="N7" s="6">
        <f t="shared" si="3"/>
        <v>1</v>
      </c>
      <c r="P7" s="3"/>
      <c r="Q7" s="20"/>
      <c r="R7" s="20"/>
      <c r="S7" s="20"/>
      <c r="T7" s="20"/>
      <c r="U7" s="20"/>
    </row>
    <row r="8" spans="1:27" x14ac:dyDescent="0.25">
      <c r="A8" s="3">
        <v>79</v>
      </c>
      <c r="D8" s="13">
        <v>4</v>
      </c>
      <c r="E8" s="14">
        <v>1</v>
      </c>
      <c r="F8" s="14">
        <v>1</v>
      </c>
      <c r="G8" s="14">
        <v>1</v>
      </c>
      <c r="H8" s="15">
        <v>1</v>
      </c>
      <c r="J8" s="5">
        <v>4</v>
      </c>
      <c r="K8" s="8">
        <f t="shared" si="0"/>
        <v>1</v>
      </c>
      <c r="L8" s="6">
        <f t="shared" si="1"/>
        <v>1</v>
      </c>
      <c r="M8" s="6">
        <f t="shared" si="2"/>
        <v>2</v>
      </c>
      <c r="N8" s="6">
        <f t="shared" si="3"/>
        <v>1</v>
      </c>
      <c r="P8" s="3"/>
      <c r="Q8" s="19"/>
      <c r="R8" s="19"/>
      <c r="S8" s="19"/>
      <c r="T8" s="19"/>
      <c r="U8" s="19"/>
    </row>
    <row r="9" spans="1:27" x14ac:dyDescent="0.25">
      <c r="D9" s="13">
        <v>5</v>
      </c>
      <c r="E9" s="14">
        <v>1</v>
      </c>
      <c r="F9" s="14">
        <v>1</v>
      </c>
      <c r="G9" s="14">
        <v>2</v>
      </c>
      <c r="H9" s="15">
        <v>1</v>
      </c>
      <c r="J9" s="5">
        <v>5</v>
      </c>
      <c r="K9" s="8">
        <f t="shared" si="0"/>
        <v>1</v>
      </c>
      <c r="L9" s="6">
        <f t="shared" si="1"/>
        <v>1</v>
      </c>
      <c r="M9" s="6">
        <f t="shared" si="2"/>
        <v>2</v>
      </c>
      <c r="N9" s="6">
        <f t="shared" si="3"/>
        <v>1</v>
      </c>
      <c r="P9" s="3"/>
      <c r="Q9" s="3"/>
      <c r="R9" s="3"/>
      <c r="S9" s="3"/>
      <c r="T9" s="3"/>
      <c r="U9" s="3"/>
    </row>
    <row r="10" spans="1:27" x14ac:dyDescent="0.25">
      <c r="D10" s="13">
        <v>6</v>
      </c>
      <c r="E10" s="14">
        <v>1</v>
      </c>
      <c r="F10" s="14">
        <v>2</v>
      </c>
      <c r="G10" s="14">
        <v>2</v>
      </c>
      <c r="H10" s="15">
        <v>1</v>
      </c>
      <c r="J10" s="5">
        <v>6</v>
      </c>
      <c r="K10" s="8">
        <f t="shared" si="0"/>
        <v>1</v>
      </c>
      <c r="L10" s="6">
        <f t="shared" si="1"/>
        <v>2</v>
      </c>
      <c r="M10" s="6">
        <f t="shared" si="2"/>
        <v>2</v>
      </c>
      <c r="N10" s="6">
        <f t="shared" si="3"/>
        <v>1</v>
      </c>
    </row>
    <row r="11" spans="1:27" x14ac:dyDescent="0.25">
      <c r="D11" s="13">
        <v>7</v>
      </c>
      <c r="E11" s="14">
        <v>1</v>
      </c>
      <c r="F11" s="14">
        <v>2</v>
      </c>
      <c r="G11" s="14">
        <v>3</v>
      </c>
      <c r="H11" s="15">
        <v>1</v>
      </c>
      <c r="J11" s="5">
        <v>7</v>
      </c>
      <c r="K11" s="8">
        <f t="shared" si="0"/>
        <v>1</v>
      </c>
      <c r="L11" s="6">
        <f t="shared" si="1"/>
        <v>2</v>
      </c>
      <c r="M11" s="6">
        <f t="shared" si="2"/>
        <v>3</v>
      </c>
      <c r="N11" s="6">
        <f t="shared" si="3"/>
        <v>1</v>
      </c>
    </row>
    <row r="12" spans="1:27" x14ac:dyDescent="0.25">
      <c r="D12" s="13">
        <v>8</v>
      </c>
      <c r="E12" s="14">
        <v>1</v>
      </c>
      <c r="F12" s="14">
        <v>2</v>
      </c>
      <c r="G12" s="14">
        <v>3</v>
      </c>
      <c r="H12" s="15">
        <v>2</v>
      </c>
      <c r="J12" s="5">
        <v>8</v>
      </c>
      <c r="K12" s="8">
        <f t="shared" si="0"/>
        <v>1</v>
      </c>
      <c r="L12" s="6">
        <f t="shared" si="1"/>
        <v>2</v>
      </c>
      <c r="M12" s="6">
        <f t="shared" si="2"/>
        <v>3</v>
      </c>
      <c r="N12" s="6">
        <f t="shared" si="3"/>
        <v>2</v>
      </c>
    </row>
    <row r="13" spans="1:27" x14ac:dyDescent="0.25">
      <c r="D13" s="13">
        <v>9</v>
      </c>
      <c r="E13" s="14">
        <v>1</v>
      </c>
      <c r="F13" s="14">
        <v>2</v>
      </c>
      <c r="G13" s="14">
        <v>4</v>
      </c>
      <c r="H13" s="15">
        <v>2</v>
      </c>
      <c r="J13" s="5">
        <v>9</v>
      </c>
      <c r="K13" s="8">
        <f t="shared" si="0"/>
        <v>1</v>
      </c>
      <c r="L13" s="6">
        <f t="shared" si="1"/>
        <v>2</v>
      </c>
      <c r="M13" s="6">
        <f t="shared" si="2"/>
        <v>4</v>
      </c>
      <c r="N13" s="6">
        <f t="shared" si="3"/>
        <v>2</v>
      </c>
    </row>
    <row r="14" spans="1:27" x14ac:dyDescent="0.25">
      <c r="D14" s="13">
        <v>10</v>
      </c>
      <c r="E14" s="14">
        <v>2</v>
      </c>
      <c r="F14" s="14">
        <v>2</v>
      </c>
      <c r="G14" s="14">
        <v>4</v>
      </c>
      <c r="H14" s="15">
        <v>2</v>
      </c>
      <c r="J14" s="5">
        <v>10</v>
      </c>
      <c r="K14" s="8">
        <f t="shared" si="0"/>
        <v>2</v>
      </c>
      <c r="L14" s="6">
        <f t="shared" si="1"/>
        <v>3</v>
      </c>
      <c r="M14" s="6">
        <f t="shared" si="2"/>
        <v>4</v>
      </c>
      <c r="N14" s="6">
        <f t="shared" si="3"/>
        <v>2</v>
      </c>
      <c r="P14" s="1" t="s">
        <v>69</v>
      </c>
    </row>
    <row r="15" spans="1:27" x14ac:dyDescent="0.25">
      <c r="D15" s="13">
        <v>11</v>
      </c>
      <c r="E15" s="14">
        <v>2</v>
      </c>
      <c r="F15" s="14">
        <v>3</v>
      </c>
      <c r="G15" s="14">
        <v>4</v>
      </c>
      <c r="H15" s="15">
        <v>2</v>
      </c>
      <c r="J15" s="5">
        <v>11</v>
      </c>
      <c r="K15" s="8">
        <f t="shared" si="0"/>
        <v>2</v>
      </c>
      <c r="L15" s="6">
        <f t="shared" si="1"/>
        <v>3</v>
      </c>
      <c r="M15" s="6">
        <f t="shared" si="2"/>
        <v>4</v>
      </c>
      <c r="N15" s="6">
        <f t="shared" si="3"/>
        <v>2</v>
      </c>
    </row>
    <row r="16" spans="1:27" x14ac:dyDescent="0.25">
      <c r="D16" s="13">
        <v>12</v>
      </c>
      <c r="E16" s="14">
        <v>2</v>
      </c>
      <c r="F16" s="14">
        <v>3</v>
      </c>
      <c r="G16" s="14">
        <v>5</v>
      </c>
      <c r="H16" s="15">
        <v>2</v>
      </c>
      <c r="J16" s="5">
        <v>12</v>
      </c>
      <c r="K16" s="8">
        <f t="shared" si="0"/>
        <v>2</v>
      </c>
      <c r="L16" s="6">
        <f t="shared" si="1"/>
        <v>3</v>
      </c>
      <c r="M16" s="6">
        <f t="shared" si="2"/>
        <v>5</v>
      </c>
      <c r="N16" s="6">
        <f t="shared" si="3"/>
        <v>2</v>
      </c>
      <c r="P16" t="s">
        <v>70</v>
      </c>
    </row>
    <row r="17" spans="4:16" x14ac:dyDescent="0.25">
      <c r="D17" s="13">
        <v>13</v>
      </c>
      <c r="E17" s="14">
        <v>2</v>
      </c>
      <c r="F17" s="14">
        <v>3</v>
      </c>
      <c r="G17" s="14">
        <v>5</v>
      </c>
      <c r="H17" s="15">
        <v>3</v>
      </c>
      <c r="J17" s="5">
        <v>13</v>
      </c>
      <c r="K17" s="8">
        <f t="shared" si="0"/>
        <v>2</v>
      </c>
      <c r="L17" s="6">
        <f t="shared" si="1"/>
        <v>3</v>
      </c>
      <c r="M17" s="6">
        <f t="shared" si="2"/>
        <v>5</v>
      </c>
      <c r="N17" s="6">
        <f t="shared" si="3"/>
        <v>3</v>
      </c>
      <c r="P17" t="s">
        <v>67</v>
      </c>
    </row>
    <row r="18" spans="4:16" x14ac:dyDescent="0.25">
      <c r="D18" s="13">
        <v>14</v>
      </c>
      <c r="E18" s="14">
        <v>2</v>
      </c>
      <c r="F18" s="14">
        <v>4</v>
      </c>
      <c r="G18" s="14">
        <v>5</v>
      </c>
      <c r="H18" s="15">
        <v>3</v>
      </c>
      <c r="J18" s="5">
        <v>14</v>
      </c>
      <c r="K18" s="8">
        <f t="shared" si="0"/>
        <v>2</v>
      </c>
      <c r="L18" s="6">
        <f t="shared" si="1"/>
        <v>4</v>
      </c>
      <c r="M18" s="6">
        <f t="shared" si="2"/>
        <v>6</v>
      </c>
      <c r="N18" s="6">
        <f t="shared" si="3"/>
        <v>3</v>
      </c>
      <c r="P18" t="s">
        <v>66</v>
      </c>
    </row>
    <row r="19" spans="4:16" x14ac:dyDescent="0.25">
      <c r="D19" s="13">
        <v>15</v>
      </c>
      <c r="E19" s="14">
        <v>2</v>
      </c>
      <c r="F19" s="14">
        <v>4</v>
      </c>
      <c r="G19" s="14">
        <v>6</v>
      </c>
      <c r="H19" s="15">
        <v>3</v>
      </c>
      <c r="J19" s="5">
        <v>15</v>
      </c>
      <c r="K19" s="8">
        <f t="shared" si="0"/>
        <v>2</v>
      </c>
      <c r="L19" s="6">
        <f t="shared" si="1"/>
        <v>4</v>
      </c>
      <c r="M19" s="6">
        <f t="shared" si="2"/>
        <v>6</v>
      </c>
      <c r="N19" s="6">
        <f t="shared" si="3"/>
        <v>3</v>
      </c>
      <c r="P19" t="s">
        <v>68</v>
      </c>
    </row>
    <row r="20" spans="4:16" x14ac:dyDescent="0.25">
      <c r="D20" s="13">
        <v>16</v>
      </c>
      <c r="E20" s="14">
        <v>2</v>
      </c>
      <c r="F20" s="14">
        <v>4</v>
      </c>
      <c r="G20" s="14">
        <v>7</v>
      </c>
      <c r="H20" s="15">
        <v>3</v>
      </c>
      <c r="J20" s="5">
        <v>16</v>
      </c>
      <c r="K20" s="8">
        <f t="shared" si="0"/>
        <v>2</v>
      </c>
      <c r="L20" s="6">
        <f t="shared" si="1"/>
        <v>4</v>
      </c>
      <c r="M20" s="6">
        <f t="shared" si="2"/>
        <v>6</v>
      </c>
      <c r="N20" s="6">
        <f t="shared" si="3"/>
        <v>3</v>
      </c>
    </row>
    <row r="21" spans="4:16" x14ac:dyDescent="0.25">
      <c r="D21" s="13">
        <v>17</v>
      </c>
      <c r="E21" s="14">
        <v>3</v>
      </c>
      <c r="F21" s="14">
        <v>4</v>
      </c>
      <c r="G21" s="14">
        <v>7</v>
      </c>
      <c r="H21" s="15">
        <v>3</v>
      </c>
      <c r="J21" s="5">
        <v>17</v>
      </c>
      <c r="K21" s="8">
        <f t="shared" si="0"/>
        <v>3</v>
      </c>
      <c r="L21" s="6">
        <f t="shared" si="1"/>
        <v>4</v>
      </c>
      <c r="M21" s="6">
        <f t="shared" si="2"/>
        <v>7</v>
      </c>
      <c r="N21" s="6">
        <f t="shared" si="3"/>
        <v>3</v>
      </c>
    </row>
    <row r="22" spans="4:16" x14ac:dyDescent="0.25">
      <c r="D22" s="13">
        <v>18</v>
      </c>
      <c r="E22" s="14">
        <v>3</v>
      </c>
      <c r="F22" s="14">
        <v>5</v>
      </c>
      <c r="G22" s="14">
        <v>7</v>
      </c>
      <c r="H22" s="15">
        <v>3</v>
      </c>
      <c r="J22" s="5">
        <v>18</v>
      </c>
      <c r="K22" s="8">
        <f t="shared" si="0"/>
        <v>3</v>
      </c>
      <c r="L22" s="6">
        <f t="shared" si="1"/>
        <v>5</v>
      </c>
      <c r="M22" s="6">
        <f t="shared" si="2"/>
        <v>7</v>
      </c>
      <c r="N22" s="6">
        <f t="shared" si="3"/>
        <v>4</v>
      </c>
    </row>
    <row r="23" spans="4:16" x14ac:dyDescent="0.25">
      <c r="D23" s="13">
        <v>19</v>
      </c>
      <c r="E23" s="14">
        <v>3</v>
      </c>
      <c r="F23" s="14">
        <v>5</v>
      </c>
      <c r="G23" s="14">
        <v>8</v>
      </c>
      <c r="H23" s="15">
        <v>3</v>
      </c>
      <c r="J23" s="5">
        <v>19</v>
      </c>
      <c r="K23" s="8">
        <f t="shared" si="0"/>
        <v>3</v>
      </c>
      <c r="L23" s="6">
        <f t="shared" si="1"/>
        <v>5</v>
      </c>
      <c r="M23" s="6">
        <f t="shared" si="2"/>
        <v>8</v>
      </c>
      <c r="N23" s="6">
        <f t="shared" si="3"/>
        <v>4</v>
      </c>
      <c r="P23" t="s">
        <v>111</v>
      </c>
    </row>
    <row r="24" spans="4:16" x14ac:dyDescent="0.25">
      <c r="D24" s="13">
        <v>20</v>
      </c>
      <c r="E24" s="14">
        <v>3</v>
      </c>
      <c r="F24" s="14">
        <v>5</v>
      </c>
      <c r="G24" s="14">
        <v>8</v>
      </c>
      <c r="H24" s="15">
        <v>4</v>
      </c>
      <c r="J24" s="5">
        <v>20</v>
      </c>
      <c r="K24" s="8">
        <f t="shared" si="0"/>
        <v>3</v>
      </c>
      <c r="L24" s="6">
        <f t="shared" si="1"/>
        <v>5</v>
      </c>
      <c r="M24" s="6">
        <f t="shared" si="2"/>
        <v>8</v>
      </c>
      <c r="N24" s="6">
        <f t="shared" si="3"/>
        <v>4</v>
      </c>
    </row>
    <row r="25" spans="4:16" x14ac:dyDescent="0.25">
      <c r="D25" s="13">
        <v>21</v>
      </c>
      <c r="E25" s="14">
        <v>3</v>
      </c>
      <c r="F25" s="14">
        <v>5</v>
      </c>
      <c r="G25" s="14">
        <v>9</v>
      </c>
      <c r="H25" s="15">
        <v>4</v>
      </c>
      <c r="J25" s="5">
        <v>21</v>
      </c>
      <c r="K25" s="8">
        <f t="shared" si="0"/>
        <v>3</v>
      </c>
      <c r="L25" s="6">
        <f t="shared" si="1"/>
        <v>5</v>
      </c>
      <c r="M25" s="6">
        <f t="shared" si="2"/>
        <v>8</v>
      </c>
      <c r="N25" s="6">
        <f t="shared" si="3"/>
        <v>4</v>
      </c>
      <c r="P25" t="s">
        <v>110</v>
      </c>
    </row>
    <row r="26" spans="4:16" x14ac:dyDescent="0.25">
      <c r="D26" s="13">
        <v>22</v>
      </c>
      <c r="E26" s="14">
        <v>3</v>
      </c>
      <c r="F26" s="14">
        <v>6</v>
      </c>
      <c r="G26" s="14">
        <v>9</v>
      </c>
      <c r="H26" s="15">
        <v>4</v>
      </c>
      <c r="J26" s="5">
        <v>22</v>
      </c>
      <c r="K26" s="8">
        <f t="shared" si="0"/>
        <v>3</v>
      </c>
      <c r="L26" s="6">
        <f t="shared" si="1"/>
        <v>6</v>
      </c>
      <c r="M26" s="6">
        <f t="shared" si="2"/>
        <v>9</v>
      </c>
      <c r="N26" s="6">
        <f t="shared" si="3"/>
        <v>4</v>
      </c>
      <c r="P26" t="s">
        <v>112</v>
      </c>
    </row>
    <row r="27" spans="4:16" x14ac:dyDescent="0.25">
      <c r="D27" s="13">
        <v>23</v>
      </c>
      <c r="E27" s="14">
        <v>3</v>
      </c>
      <c r="F27" s="14">
        <v>6</v>
      </c>
      <c r="G27" s="14">
        <v>9</v>
      </c>
      <c r="H27" s="15">
        <v>5</v>
      </c>
      <c r="J27" s="5">
        <v>23</v>
      </c>
      <c r="K27" s="8">
        <f t="shared" si="0"/>
        <v>3</v>
      </c>
      <c r="L27" s="6">
        <f t="shared" si="1"/>
        <v>6</v>
      </c>
      <c r="M27" s="6">
        <f t="shared" si="2"/>
        <v>9</v>
      </c>
      <c r="N27" s="6">
        <f t="shared" si="3"/>
        <v>5</v>
      </c>
    </row>
    <row r="28" spans="4:16" x14ac:dyDescent="0.25">
      <c r="D28" s="13">
        <v>24</v>
      </c>
      <c r="E28" s="14">
        <v>4</v>
      </c>
      <c r="F28" s="14">
        <v>6</v>
      </c>
      <c r="G28" s="14">
        <v>9</v>
      </c>
      <c r="H28" s="15">
        <v>5</v>
      </c>
      <c r="J28" s="5">
        <v>24</v>
      </c>
      <c r="K28" s="8">
        <f t="shared" si="0"/>
        <v>4</v>
      </c>
      <c r="L28" s="6">
        <f t="shared" si="1"/>
        <v>6</v>
      </c>
      <c r="M28" s="6">
        <f t="shared" si="2"/>
        <v>10</v>
      </c>
      <c r="N28" s="6">
        <f t="shared" si="3"/>
        <v>5</v>
      </c>
    </row>
    <row r="29" spans="4:16" x14ac:dyDescent="0.25">
      <c r="D29" s="13">
        <v>25</v>
      </c>
      <c r="E29" s="14">
        <v>4</v>
      </c>
      <c r="F29" s="14">
        <v>6</v>
      </c>
      <c r="G29" s="14">
        <v>10</v>
      </c>
      <c r="H29" s="15">
        <v>5</v>
      </c>
      <c r="J29" s="5">
        <v>25</v>
      </c>
      <c r="K29" s="8">
        <f t="shared" si="0"/>
        <v>4</v>
      </c>
      <c r="L29" s="6">
        <f t="shared" si="1"/>
        <v>6</v>
      </c>
      <c r="M29" s="6">
        <f t="shared" si="2"/>
        <v>10</v>
      </c>
      <c r="N29" s="6">
        <f t="shared" si="3"/>
        <v>5</v>
      </c>
    </row>
    <row r="30" spans="4:16" x14ac:dyDescent="0.25">
      <c r="D30" s="13">
        <v>26</v>
      </c>
      <c r="E30" s="14">
        <v>4</v>
      </c>
      <c r="F30" s="14">
        <v>7</v>
      </c>
      <c r="G30" s="14">
        <v>11</v>
      </c>
      <c r="H30" s="15">
        <v>5</v>
      </c>
      <c r="J30" s="5">
        <v>26</v>
      </c>
      <c r="K30" s="8">
        <f t="shared" si="0"/>
        <v>4</v>
      </c>
      <c r="L30" s="6">
        <f t="shared" si="1"/>
        <v>7</v>
      </c>
      <c r="M30" s="6">
        <f t="shared" si="2"/>
        <v>10</v>
      </c>
      <c r="N30" s="6">
        <f t="shared" si="3"/>
        <v>5</v>
      </c>
    </row>
    <row r="31" spans="4:16" x14ac:dyDescent="0.25">
      <c r="D31" s="13">
        <v>27</v>
      </c>
      <c r="E31" s="14">
        <v>4</v>
      </c>
      <c r="F31" s="14">
        <v>7</v>
      </c>
      <c r="G31" s="14">
        <v>11</v>
      </c>
      <c r="H31" s="15">
        <v>5</v>
      </c>
      <c r="J31" s="5">
        <v>27</v>
      </c>
      <c r="K31" s="8">
        <f t="shared" si="0"/>
        <v>4</v>
      </c>
      <c r="L31" s="6">
        <f t="shared" si="1"/>
        <v>7</v>
      </c>
      <c r="M31" s="6">
        <f t="shared" si="2"/>
        <v>11</v>
      </c>
      <c r="N31" s="6">
        <f t="shared" si="3"/>
        <v>5</v>
      </c>
    </row>
    <row r="32" spans="4:16" x14ac:dyDescent="0.25">
      <c r="D32" s="13">
        <v>28</v>
      </c>
      <c r="E32" s="14">
        <v>4</v>
      </c>
      <c r="F32" s="14">
        <v>7</v>
      </c>
      <c r="G32" s="14">
        <v>11</v>
      </c>
      <c r="H32" s="15">
        <v>6</v>
      </c>
      <c r="J32" s="5">
        <v>28</v>
      </c>
      <c r="K32" s="8">
        <f t="shared" si="0"/>
        <v>4</v>
      </c>
      <c r="L32" s="6">
        <f t="shared" si="1"/>
        <v>7</v>
      </c>
      <c r="M32" s="6">
        <f t="shared" si="2"/>
        <v>11</v>
      </c>
      <c r="N32" s="6">
        <f t="shared" si="3"/>
        <v>6</v>
      </c>
    </row>
    <row r="33" spans="4:14" x14ac:dyDescent="0.25">
      <c r="D33" s="13">
        <v>29</v>
      </c>
      <c r="E33" s="14">
        <v>4</v>
      </c>
      <c r="F33" s="14">
        <v>7</v>
      </c>
      <c r="G33" s="14">
        <v>12</v>
      </c>
      <c r="H33" s="15">
        <v>6</v>
      </c>
      <c r="J33" s="5">
        <v>29</v>
      </c>
      <c r="K33" s="8">
        <f t="shared" si="0"/>
        <v>4</v>
      </c>
      <c r="L33" s="6">
        <f t="shared" si="1"/>
        <v>7</v>
      </c>
      <c r="M33" s="6">
        <f t="shared" si="2"/>
        <v>12</v>
      </c>
      <c r="N33" s="6">
        <f t="shared" si="3"/>
        <v>6</v>
      </c>
    </row>
    <row r="34" spans="4:14" x14ac:dyDescent="0.25">
      <c r="D34" s="13">
        <v>30</v>
      </c>
      <c r="E34" s="14">
        <v>5</v>
      </c>
      <c r="F34" s="14">
        <v>7</v>
      </c>
      <c r="G34" s="14">
        <v>12</v>
      </c>
      <c r="H34" s="15">
        <v>6</v>
      </c>
      <c r="J34" s="5">
        <v>30</v>
      </c>
      <c r="K34" s="8">
        <f t="shared" si="0"/>
        <v>5</v>
      </c>
      <c r="L34" s="6">
        <f t="shared" si="1"/>
        <v>8</v>
      </c>
      <c r="M34" s="6">
        <f t="shared" si="2"/>
        <v>12</v>
      </c>
      <c r="N34" s="6">
        <f t="shared" si="3"/>
        <v>6</v>
      </c>
    </row>
    <row r="35" spans="4:14" x14ac:dyDescent="0.25">
      <c r="D35" s="13">
        <v>31</v>
      </c>
      <c r="E35" s="14">
        <v>5</v>
      </c>
      <c r="F35" s="14">
        <v>8</v>
      </c>
      <c r="G35" s="14">
        <v>12</v>
      </c>
      <c r="H35" s="15">
        <v>6</v>
      </c>
      <c r="J35" s="5">
        <v>31</v>
      </c>
      <c r="K35" s="8">
        <f t="shared" si="0"/>
        <v>5</v>
      </c>
      <c r="L35" s="6">
        <f t="shared" si="1"/>
        <v>8</v>
      </c>
      <c r="M35" s="6">
        <f t="shared" si="2"/>
        <v>12</v>
      </c>
      <c r="N35" s="6">
        <f t="shared" si="3"/>
        <v>6</v>
      </c>
    </row>
    <row r="36" spans="4:14" x14ac:dyDescent="0.25">
      <c r="D36" s="13">
        <v>32</v>
      </c>
      <c r="E36" s="14">
        <v>5</v>
      </c>
      <c r="F36" s="14">
        <v>8</v>
      </c>
      <c r="G36" s="14">
        <v>13</v>
      </c>
      <c r="H36" s="15">
        <v>6</v>
      </c>
      <c r="J36" s="5">
        <v>32</v>
      </c>
      <c r="K36" s="8">
        <f t="shared" si="0"/>
        <v>5</v>
      </c>
      <c r="L36" s="6">
        <f t="shared" si="1"/>
        <v>8</v>
      </c>
      <c r="M36" s="6">
        <f t="shared" si="2"/>
        <v>13</v>
      </c>
      <c r="N36" s="6">
        <f t="shared" si="3"/>
        <v>6</v>
      </c>
    </row>
    <row r="37" spans="4:14" x14ac:dyDescent="0.25">
      <c r="D37" s="13">
        <v>33</v>
      </c>
      <c r="E37" s="14">
        <v>5</v>
      </c>
      <c r="F37" s="14">
        <v>8</v>
      </c>
      <c r="G37" s="14">
        <v>13</v>
      </c>
      <c r="H37" s="15">
        <v>7</v>
      </c>
      <c r="J37" s="5">
        <v>33</v>
      </c>
      <c r="K37" s="8">
        <f t="shared" si="0"/>
        <v>5</v>
      </c>
      <c r="L37" s="6">
        <f t="shared" si="1"/>
        <v>8</v>
      </c>
      <c r="M37" s="6">
        <f t="shared" si="2"/>
        <v>13</v>
      </c>
      <c r="N37" s="6">
        <f t="shared" si="3"/>
        <v>7</v>
      </c>
    </row>
    <row r="38" spans="4:14" x14ac:dyDescent="0.25">
      <c r="D38" s="13">
        <v>34</v>
      </c>
      <c r="E38" s="14">
        <v>5</v>
      </c>
      <c r="F38" s="14">
        <v>9</v>
      </c>
      <c r="G38" s="14">
        <v>13</v>
      </c>
      <c r="H38" s="15">
        <v>7</v>
      </c>
      <c r="J38" s="5">
        <v>34</v>
      </c>
      <c r="K38" s="8">
        <f t="shared" si="0"/>
        <v>5</v>
      </c>
      <c r="L38" s="6">
        <f t="shared" si="1"/>
        <v>9</v>
      </c>
      <c r="M38" s="6">
        <f t="shared" si="2"/>
        <v>14</v>
      </c>
      <c r="N38" s="6">
        <f t="shared" si="3"/>
        <v>7</v>
      </c>
    </row>
    <row r="39" spans="4:14" x14ac:dyDescent="0.25">
      <c r="D39" s="13">
        <v>35</v>
      </c>
      <c r="E39" s="14">
        <v>5</v>
      </c>
      <c r="F39" s="14">
        <v>9</v>
      </c>
      <c r="G39" s="14">
        <v>14</v>
      </c>
      <c r="H39" s="15">
        <v>7</v>
      </c>
      <c r="J39" s="5">
        <v>35</v>
      </c>
      <c r="K39" s="8">
        <f t="shared" si="0"/>
        <v>5</v>
      </c>
      <c r="L39" s="6">
        <f t="shared" si="1"/>
        <v>9</v>
      </c>
      <c r="M39" s="6">
        <f t="shared" si="2"/>
        <v>14</v>
      </c>
      <c r="N39" s="6">
        <f t="shared" si="3"/>
        <v>7</v>
      </c>
    </row>
    <row r="40" spans="4:14" x14ac:dyDescent="0.25">
      <c r="D40" s="13">
        <v>36</v>
      </c>
      <c r="E40" s="14">
        <v>5</v>
      </c>
      <c r="F40" s="14">
        <v>9</v>
      </c>
      <c r="G40" s="14">
        <v>15</v>
      </c>
      <c r="H40" s="15">
        <v>7</v>
      </c>
      <c r="J40" s="5">
        <v>36</v>
      </c>
      <c r="K40" s="8">
        <f t="shared" si="0"/>
        <v>5</v>
      </c>
      <c r="L40" s="6">
        <f t="shared" si="1"/>
        <v>9</v>
      </c>
      <c r="M40" s="6">
        <f t="shared" si="2"/>
        <v>14</v>
      </c>
      <c r="N40" s="6">
        <f t="shared" si="3"/>
        <v>7</v>
      </c>
    </row>
    <row r="41" spans="4:14" x14ac:dyDescent="0.25">
      <c r="D41" s="13">
        <v>37</v>
      </c>
      <c r="E41" s="14">
        <v>6</v>
      </c>
      <c r="F41" s="14">
        <v>9</v>
      </c>
      <c r="G41" s="14">
        <v>15</v>
      </c>
      <c r="H41" s="15">
        <v>7</v>
      </c>
      <c r="J41" s="5">
        <v>37</v>
      </c>
      <c r="K41" s="8">
        <f t="shared" si="0"/>
        <v>6</v>
      </c>
      <c r="L41" s="6">
        <f t="shared" si="1"/>
        <v>9</v>
      </c>
      <c r="M41" s="6">
        <f t="shared" si="2"/>
        <v>15</v>
      </c>
      <c r="N41" s="6">
        <f t="shared" si="3"/>
        <v>7</v>
      </c>
    </row>
    <row r="42" spans="4:14" x14ac:dyDescent="0.25">
      <c r="D42" s="13">
        <v>38</v>
      </c>
      <c r="E42" s="14">
        <v>6</v>
      </c>
      <c r="F42" s="14">
        <v>10</v>
      </c>
      <c r="G42" s="14">
        <v>15</v>
      </c>
      <c r="H42" s="15">
        <v>7</v>
      </c>
      <c r="J42" s="5">
        <v>38</v>
      </c>
      <c r="K42" s="8">
        <f t="shared" si="0"/>
        <v>6</v>
      </c>
      <c r="L42" s="6">
        <f t="shared" si="1"/>
        <v>10</v>
      </c>
      <c r="M42" s="6">
        <f t="shared" si="2"/>
        <v>15</v>
      </c>
      <c r="N42" s="6">
        <f t="shared" si="3"/>
        <v>8</v>
      </c>
    </row>
    <row r="43" spans="4:14" x14ac:dyDescent="0.25">
      <c r="D43" s="13">
        <v>39</v>
      </c>
      <c r="E43" s="14">
        <v>6</v>
      </c>
      <c r="F43" s="14">
        <v>10</v>
      </c>
      <c r="G43" s="14">
        <v>16</v>
      </c>
      <c r="H43" s="15">
        <v>7</v>
      </c>
      <c r="J43" s="5">
        <v>39</v>
      </c>
      <c r="K43" s="8">
        <f t="shared" si="0"/>
        <v>6</v>
      </c>
      <c r="L43" s="6">
        <f t="shared" si="1"/>
        <v>10</v>
      </c>
      <c r="M43" s="6">
        <f t="shared" si="2"/>
        <v>16</v>
      </c>
      <c r="N43" s="6">
        <f t="shared" si="3"/>
        <v>8</v>
      </c>
    </row>
    <row r="44" spans="4:14" x14ac:dyDescent="0.25">
      <c r="D44" s="13">
        <v>40</v>
      </c>
      <c r="E44" s="14">
        <v>6</v>
      </c>
      <c r="F44" s="14">
        <v>10</v>
      </c>
      <c r="G44" s="14">
        <v>16</v>
      </c>
      <c r="H44" s="15">
        <v>8</v>
      </c>
      <c r="J44" s="5">
        <v>40</v>
      </c>
      <c r="K44" s="8">
        <f t="shared" si="0"/>
        <v>6</v>
      </c>
      <c r="L44" s="6">
        <f t="shared" si="1"/>
        <v>10</v>
      </c>
      <c r="M44" s="6">
        <f t="shared" si="2"/>
        <v>16</v>
      </c>
      <c r="N44" s="6">
        <f t="shared" si="3"/>
        <v>8</v>
      </c>
    </row>
    <row r="45" spans="4:14" x14ac:dyDescent="0.25">
      <c r="D45" s="13">
        <v>41</v>
      </c>
      <c r="E45" s="14">
        <v>6</v>
      </c>
      <c r="F45" s="14">
        <v>10</v>
      </c>
      <c r="G45" s="14">
        <v>17</v>
      </c>
      <c r="H45" s="15">
        <v>8</v>
      </c>
      <c r="J45" s="5">
        <v>41</v>
      </c>
      <c r="K45" s="8">
        <f t="shared" si="0"/>
        <v>6</v>
      </c>
      <c r="L45" s="6">
        <f t="shared" si="1"/>
        <v>10</v>
      </c>
      <c r="M45" s="6">
        <f t="shared" si="2"/>
        <v>16</v>
      </c>
      <c r="N45" s="6">
        <f t="shared" si="3"/>
        <v>8</v>
      </c>
    </row>
    <row r="46" spans="4:14" x14ac:dyDescent="0.25">
      <c r="D46" s="13">
        <v>42</v>
      </c>
      <c r="E46" s="14">
        <v>6</v>
      </c>
      <c r="F46" s="14">
        <v>11</v>
      </c>
      <c r="G46" s="14">
        <v>17</v>
      </c>
      <c r="H46" s="15">
        <v>8</v>
      </c>
      <c r="J46" s="5">
        <v>42</v>
      </c>
      <c r="K46" s="8">
        <f t="shared" si="0"/>
        <v>6</v>
      </c>
      <c r="L46" s="6">
        <f t="shared" si="1"/>
        <v>11</v>
      </c>
      <c r="M46" s="6">
        <f t="shared" si="2"/>
        <v>17</v>
      </c>
      <c r="N46" s="6">
        <f t="shared" si="3"/>
        <v>8</v>
      </c>
    </row>
    <row r="47" spans="4:14" x14ac:dyDescent="0.25">
      <c r="D47" s="13">
        <v>43</v>
      </c>
      <c r="E47" s="14">
        <v>6</v>
      </c>
      <c r="F47" s="14">
        <v>11</v>
      </c>
      <c r="G47" s="14">
        <v>17</v>
      </c>
      <c r="H47" s="15">
        <v>9</v>
      </c>
      <c r="J47" s="5">
        <v>43</v>
      </c>
      <c r="K47" s="8">
        <f t="shared" si="0"/>
        <v>6</v>
      </c>
      <c r="L47" s="6">
        <f t="shared" si="1"/>
        <v>11</v>
      </c>
      <c r="M47" s="6">
        <f t="shared" si="2"/>
        <v>17</v>
      </c>
      <c r="N47" s="6">
        <f t="shared" si="3"/>
        <v>9</v>
      </c>
    </row>
    <row r="48" spans="4:14" x14ac:dyDescent="0.25">
      <c r="D48" s="13">
        <v>44</v>
      </c>
      <c r="E48" s="14">
        <v>7</v>
      </c>
      <c r="F48" s="14">
        <v>11</v>
      </c>
      <c r="G48" s="14">
        <v>17</v>
      </c>
      <c r="H48" s="15">
        <v>9</v>
      </c>
      <c r="J48" s="5">
        <v>44</v>
      </c>
      <c r="K48" s="8">
        <f t="shared" si="0"/>
        <v>7</v>
      </c>
      <c r="L48" s="6">
        <f t="shared" si="1"/>
        <v>11</v>
      </c>
      <c r="M48" s="6">
        <f t="shared" si="2"/>
        <v>18</v>
      </c>
      <c r="N48" s="6">
        <f t="shared" si="3"/>
        <v>9</v>
      </c>
    </row>
    <row r="49" spans="4:14" x14ac:dyDescent="0.25">
      <c r="D49" s="13">
        <v>45</v>
      </c>
      <c r="E49" s="14">
        <v>7</v>
      </c>
      <c r="F49" s="14">
        <v>11</v>
      </c>
      <c r="G49" s="14">
        <v>18</v>
      </c>
      <c r="H49" s="15">
        <v>9</v>
      </c>
      <c r="J49" s="5">
        <v>45</v>
      </c>
      <c r="K49" s="8">
        <f t="shared" si="0"/>
        <v>7</v>
      </c>
      <c r="L49" s="6">
        <f t="shared" si="1"/>
        <v>11</v>
      </c>
      <c r="M49" s="6">
        <f t="shared" si="2"/>
        <v>18</v>
      </c>
      <c r="N49" s="6">
        <f t="shared" si="3"/>
        <v>9</v>
      </c>
    </row>
    <row r="50" spans="4:14" x14ac:dyDescent="0.25">
      <c r="D50" s="13">
        <v>46</v>
      </c>
      <c r="E50" s="14">
        <v>7</v>
      </c>
      <c r="F50" s="14">
        <v>12</v>
      </c>
      <c r="G50" s="14">
        <v>18</v>
      </c>
      <c r="H50" s="15">
        <v>9</v>
      </c>
      <c r="J50" s="5">
        <v>46</v>
      </c>
      <c r="K50" s="8">
        <f t="shared" si="0"/>
        <v>7</v>
      </c>
      <c r="L50" s="6">
        <f t="shared" si="1"/>
        <v>12</v>
      </c>
      <c r="M50" s="6">
        <f t="shared" si="2"/>
        <v>18</v>
      </c>
      <c r="N50" s="6">
        <f t="shared" si="3"/>
        <v>9</v>
      </c>
    </row>
    <row r="51" spans="4:14" x14ac:dyDescent="0.25">
      <c r="D51" s="13">
        <v>47</v>
      </c>
      <c r="E51" s="14">
        <v>7</v>
      </c>
      <c r="F51" s="14">
        <v>12</v>
      </c>
      <c r="G51" s="14">
        <v>19</v>
      </c>
      <c r="H51" s="15">
        <v>9</v>
      </c>
      <c r="J51" s="5">
        <v>47</v>
      </c>
      <c r="K51" s="8">
        <f t="shared" si="0"/>
        <v>7</v>
      </c>
      <c r="L51" s="6">
        <f t="shared" si="1"/>
        <v>12</v>
      </c>
      <c r="M51" s="6">
        <f t="shared" si="2"/>
        <v>19</v>
      </c>
      <c r="N51" s="6">
        <f t="shared" si="3"/>
        <v>9</v>
      </c>
    </row>
    <row r="52" spans="4:14" x14ac:dyDescent="0.25">
      <c r="D52" s="13">
        <v>48</v>
      </c>
      <c r="E52" s="14">
        <v>7</v>
      </c>
      <c r="F52" s="14">
        <v>12</v>
      </c>
      <c r="G52" s="14">
        <v>19</v>
      </c>
      <c r="H52" s="15">
        <v>10</v>
      </c>
      <c r="J52" s="5">
        <v>48</v>
      </c>
      <c r="K52" s="8">
        <f t="shared" si="0"/>
        <v>7</v>
      </c>
      <c r="L52" s="6">
        <f t="shared" si="1"/>
        <v>12</v>
      </c>
      <c r="M52" s="6">
        <f t="shared" si="2"/>
        <v>19</v>
      </c>
      <c r="N52" s="6">
        <f t="shared" si="3"/>
        <v>10</v>
      </c>
    </row>
    <row r="53" spans="4:14" x14ac:dyDescent="0.25">
      <c r="D53" s="13">
        <v>49</v>
      </c>
      <c r="E53" s="14">
        <v>7</v>
      </c>
      <c r="F53" s="14">
        <v>12</v>
      </c>
      <c r="G53" s="14">
        <v>20</v>
      </c>
      <c r="H53" s="15">
        <v>10</v>
      </c>
      <c r="J53" s="5">
        <v>49</v>
      </c>
      <c r="K53" s="8">
        <f t="shared" si="0"/>
        <v>7</v>
      </c>
      <c r="L53" s="6">
        <f t="shared" si="1"/>
        <v>12</v>
      </c>
      <c r="M53" s="6">
        <f t="shared" si="2"/>
        <v>20</v>
      </c>
      <c r="N53" s="6">
        <f t="shared" si="3"/>
        <v>10</v>
      </c>
    </row>
    <row r="54" spans="4:14" x14ac:dyDescent="0.25">
      <c r="D54" s="13">
        <v>50</v>
      </c>
      <c r="E54" s="14">
        <v>8</v>
      </c>
      <c r="F54" s="14">
        <v>12</v>
      </c>
      <c r="G54" s="14">
        <v>20</v>
      </c>
      <c r="H54" s="15">
        <v>10</v>
      </c>
      <c r="J54" s="5">
        <v>50</v>
      </c>
      <c r="K54" s="8">
        <f t="shared" si="0"/>
        <v>8</v>
      </c>
      <c r="L54" s="6">
        <f t="shared" si="1"/>
        <v>13</v>
      </c>
      <c r="M54" s="6">
        <f t="shared" si="2"/>
        <v>20</v>
      </c>
      <c r="N54" s="6">
        <f t="shared" si="3"/>
        <v>10</v>
      </c>
    </row>
    <row r="55" spans="4:14" x14ac:dyDescent="0.25">
      <c r="D55" s="13">
        <v>51</v>
      </c>
      <c r="E55" s="14">
        <v>8</v>
      </c>
      <c r="F55" s="14">
        <v>13</v>
      </c>
      <c r="G55" s="14">
        <v>20</v>
      </c>
      <c r="H55" s="15">
        <v>10</v>
      </c>
      <c r="J55" s="5">
        <v>51</v>
      </c>
      <c r="K55" s="8">
        <f t="shared" si="0"/>
        <v>8</v>
      </c>
      <c r="L55" s="6">
        <f t="shared" si="1"/>
        <v>13</v>
      </c>
      <c r="M55" s="6">
        <f t="shared" si="2"/>
        <v>20</v>
      </c>
      <c r="N55" s="6">
        <f t="shared" si="3"/>
        <v>10</v>
      </c>
    </row>
    <row r="56" spans="4:14" x14ac:dyDescent="0.25">
      <c r="D56" s="13">
        <v>52</v>
      </c>
      <c r="E56" s="14">
        <v>8</v>
      </c>
      <c r="F56" s="14">
        <v>13</v>
      </c>
      <c r="G56" s="14">
        <v>21</v>
      </c>
      <c r="H56" s="15">
        <v>10</v>
      </c>
      <c r="J56" s="5">
        <v>52</v>
      </c>
      <c r="K56" s="8">
        <f t="shared" si="0"/>
        <v>8</v>
      </c>
      <c r="L56" s="6">
        <f t="shared" si="1"/>
        <v>13</v>
      </c>
      <c r="M56" s="6">
        <f t="shared" si="2"/>
        <v>21</v>
      </c>
      <c r="N56" s="6">
        <f t="shared" si="3"/>
        <v>10</v>
      </c>
    </row>
    <row r="57" spans="4:14" x14ac:dyDescent="0.25">
      <c r="D57" s="13">
        <v>53</v>
      </c>
      <c r="E57" s="14">
        <v>8</v>
      </c>
      <c r="F57" s="14">
        <v>13</v>
      </c>
      <c r="G57" s="14">
        <v>21</v>
      </c>
      <c r="H57" s="15">
        <v>11</v>
      </c>
      <c r="J57" s="5">
        <v>53</v>
      </c>
      <c r="K57" s="8">
        <f t="shared" si="0"/>
        <v>8</v>
      </c>
      <c r="L57" s="6">
        <f t="shared" si="1"/>
        <v>13</v>
      </c>
      <c r="M57" s="6">
        <f t="shared" si="2"/>
        <v>21</v>
      </c>
      <c r="N57" s="6">
        <f t="shared" si="3"/>
        <v>11</v>
      </c>
    </row>
    <row r="58" spans="4:14" x14ac:dyDescent="0.25">
      <c r="D58" s="13">
        <v>54</v>
      </c>
      <c r="E58" s="14">
        <v>8</v>
      </c>
      <c r="F58" s="14">
        <v>14</v>
      </c>
      <c r="G58" s="14">
        <v>21</v>
      </c>
      <c r="H58" s="15">
        <v>11</v>
      </c>
      <c r="J58" s="5">
        <v>54</v>
      </c>
      <c r="K58" s="8">
        <f t="shared" si="0"/>
        <v>8</v>
      </c>
      <c r="L58" s="6">
        <f t="shared" si="1"/>
        <v>14</v>
      </c>
      <c r="M58" s="6">
        <f t="shared" si="2"/>
        <v>22</v>
      </c>
      <c r="N58" s="6">
        <f t="shared" si="3"/>
        <v>11</v>
      </c>
    </row>
    <row r="59" spans="4:14" x14ac:dyDescent="0.25">
      <c r="D59" s="13">
        <v>55</v>
      </c>
      <c r="E59" s="14">
        <v>8</v>
      </c>
      <c r="F59" s="14">
        <v>14</v>
      </c>
      <c r="G59" s="14">
        <v>22</v>
      </c>
      <c r="H59" s="15">
        <v>11</v>
      </c>
      <c r="J59" s="5">
        <v>55</v>
      </c>
      <c r="K59" s="8">
        <f t="shared" si="0"/>
        <v>8</v>
      </c>
      <c r="L59" s="6">
        <f t="shared" si="1"/>
        <v>14</v>
      </c>
      <c r="M59" s="6">
        <f t="shared" si="2"/>
        <v>22</v>
      </c>
      <c r="N59" s="6">
        <f t="shared" si="3"/>
        <v>11</v>
      </c>
    </row>
    <row r="60" spans="4:14" x14ac:dyDescent="0.25">
      <c r="D60" s="13">
        <v>56</v>
      </c>
      <c r="E60" s="14">
        <v>8</v>
      </c>
      <c r="F60" s="14">
        <v>14</v>
      </c>
      <c r="G60" s="14">
        <v>23</v>
      </c>
      <c r="H60" s="15">
        <v>11</v>
      </c>
      <c r="J60" s="5">
        <v>56</v>
      </c>
      <c r="K60" s="8">
        <f t="shared" si="0"/>
        <v>8</v>
      </c>
      <c r="L60" s="6">
        <f t="shared" si="1"/>
        <v>14</v>
      </c>
      <c r="M60" s="6">
        <f t="shared" si="2"/>
        <v>22</v>
      </c>
      <c r="N60" s="6">
        <f t="shared" si="3"/>
        <v>11</v>
      </c>
    </row>
    <row r="61" spans="4:14" x14ac:dyDescent="0.25">
      <c r="D61" s="13">
        <v>57</v>
      </c>
      <c r="E61" s="14">
        <v>9</v>
      </c>
      <c r="F61" s="14">
        <v>14</v>
      </c>
      <c r="G61" s="14">
        <v>23</v>
      </c>
      <c r="H61" s="15">
        <v>11</v>
      </c>
      <c r="J61" s="5">
        <v>57</v>
      </c>
      <c r="K61" s="8">
        <f t="shared" si="0"/>
        <v>9</v>
      </c>
      <c r="L61" s="6">
        <f t="shared" si="1"/>
        <v>14</v>
      </c>
      <c r="M61" s="6">
        <f t="shared" si="2"/>
        <v>23</v>
      </c>
      <c r="N61" s="6">
        <f t="shared" si="3"/>
        <v>11</v>
      </c>
    </row>
    <row r="62" spans="4:14" x14ac:dyDescent="0.25">
      <c r="D62" s="13">
        <v>58</v>
      </c>
      <c r="E62" s="14">
        <v>9</v>
      </c>
      <c r="F62" s="14">
        <v>15</v>
      </c>
      <c r="G62" s="14">
        <v>23</v>
      </c>
      <c r="H62" s="15">
        <v>11</v>
      </c>
      <c r="J62" s="5">
        <v>58</v>
      </c>
      <c r="K62" s="8">
        <f t="shared" si="0"/>
        <v>9</v>
      </c>
      <c r="L62" s="6">
        <f t="shared" si="1"/>
        <v>15</v>
      </c>
      <c r="M62" s="6">
        <f t="shared" si="2"/>
        <v>23</v>
      </c>
      <c r="N62" s="6">
        <f t="shared" si="3"/>
        <v>12</v>
      </c>
    </row>
    <row r="63" spans="4:14" x14ac:dyDescent="0.25">
      <c r="D63" s="13">
        <v>59</v>
      </c>
      <c r="E63" s="14">
        <v>9</v>
      </c>
      <c r="F63" s="14">
        <v>15</v>
      </c>
      <c r="G63" s="14">
        <v>24</v>
      </c>
      <c r="H63" s="15">
        <v>11</v>
      </c>
      <c r="J63" s="5">
        <v>59</v>
      </c>
      <c r="K63" s="8">
        <f t="shared" si="0"/>
        <v>9</v>
      </c>
      <c r="L63" s="6">
        <f t="shared" si="1"/>
        <v>15</v>
      </c>
      <c r="M63" s="6">
        <f t="shared" si="2"/>
        <v>24</v>
      </c>
      <c r="N63" s="6">
        <f t="shared" si="3"/>
        <v>12</v>
      </c>
    </row>
    <row r="64" spans="4:14" x14ac:dyDescent="0.25">
      <c r="D64" s="13">
        <v>60</v>
      </c>
      <c r="E64" s="14">
        <v>9</v>
      </c>
      <c r="F64" s="14">
        <v>15</v>
      </c>
      <c r="G64" s="14">
        <v>24</v>
      </c>
      <c r="H64" s="15">
        <v>12</v>
      </c>
      <c r="J64" s="5">
        <v>60</v>
      </c>
      <c r="K64" s="8">
        <f t="shared" si="0"/>
        <v>9</v>
      </c>
      <c r="L64" s="6">
        <f t="shared" si="1"/>
        <v>15</v>
      </c>
      <c r="M64" s="6">
        <f t="shared" si="2"/>
        <v>24</v>
      </c>
      <c r="N64" s="6">
        <f t="shared" si="3"/>
        <v>12</v>
      </c>
    </row>
    <row r="65" spans="4:14" x14ac:dyDescent="0.25">
      <c r="D65" s="13">
        <v>61</v>
      </c>
      <c r="E65" s="14">
        <v>9</v>
      </c>
      <c r="F65" s="14">
        <v>15</v>
      </c>
      <c r="G65" s="14">
        <v>25</v>
      </c>
      <c r="H65" s="15">
        <v>12</v>
      </c>
      <c r="J65" s="5">
        <v>61</v>
      </c>
      <c r="K65" s="8">
        <f t="shared" si="0"/>
        <v>9</v>
      </c>
      <c r="L65" s="6">
        <f t="shared" si="1"/>
        <v>15</v>
      </c>
      <c r="M65" s="6">
        <f t="shared" si="2"/>
        <v>24</v>
      </c>
      <c r="N65" s="6">
        <f t="shared" si="3"/>
        <v>12</v>
      </c>
    </row>
    <row r="66" spans="4:14" x14ac:dyDescent="0.25">
      <c r="D66" s="13">
        <v>62</v>
      </c>
      <c r="E66" s="14">
        <v>9</v>
      </c>
      <c r="F66" s="14">
        <v>16</v>
      </c>
      <c r="G66" s="14">
        <v>25</v>
      </c>
      <c r="H66" s="15">
        <v>12</v>
      </c>
      <c r="J66" s="5">
        <v>62</v>
      </c>
      <c r="K66" s="8">
        <f t="shared" si="0"/>
        <v>9</v>
      </c>
      <c r="L66" s="6">
        <f t="shared" si="1"/>
        <v>16</v>
      </c>
      <c r="M66" s="6">
        <f t="shared" si="2"/>
        <v>25</v>
      </c>
      <c r="N66" s="6">
        <f t="shared" si="3"/>
        <v>12</v>
      </c>
    </row>
    <row r="67" spans="4:14" x14ac:dyDescent="0.25">
      <c r="D67" s="13">
        <v>63</v>
      </c>
      <c r="E67" s="14">
        <v>9</v>
      </c>
      <c r="F67" s="14">
        <v>16</v>
      </c>
      <c r="G67" s="14">
        <v>25</v>
      </c>
      <c r="H67" s="15">
        <v>13</v>
      </c>
      <c r="J67" s="5">
        <v>63</v>
      </c>
      <c r="K67" s="8">
        <f t="shared" si="0"/>
        <v>9</v>
      </c>
      <c r="L67" s="6">
        <f t="shared" si="1"/>
        <v>16</v>
      </c>
      <c r="M67" s="6">
        <f t="shared" si="2"/>
        <v>25</v>
      </c>
      <c r="N67" s="6">
        <f t="shared" si="3"/>
        <v>13</v>
      </c>
    </row>
    <row r="68" spans="4:14" x14ac:dyDescent="0.25">
      <c r="D68" s="13">
        <v>64</v>
      </c>
      <c r="E68" s="14">
        <v>10</v>
      </c>
      <c r="F68" s="14">
        <v>16</v>
      </c>
      <c r="G68" s="14">
        <v>25</v>
      </c>
      <c r="H68" s="15">
        <v>13</v>
      </c>
      <c r="J68" s="5">
        <v>64</v>
      </c>
      <c r="K68" s="8">
        <f t="shared" si="0"/>
        <v>10</v>
      </c>
      <c r="L68" s="6">
        <f t="shared" si="1"/>
        <v>16</v>
      </c>
      <c r="M68" s="6">
        <f t="shared" si="2"/>
        <v>26</v>
      </c>
      <c r="N68" s="6">
        <f t="shared" si="3"/>
        <v>13</v>
      </c>
    </row>
    <row r="69" spans="4:14" x14ac:dyDescent="0.25">
      <c r="D69" s="13">
        <v>65</v>
      </c>
      <c r="E69" s="14">
        <v>10</v>
      </c>
      <c r="F69" s="14">
        <v>16</v>
      </c>
      <c r="G69" s="14">
        <v>26</v>
      </c>
      <c r="H69" s="15">
        <v>13</v>
      </c>
      <c r="J69" s="5">
        <v>65</v>
      </c>
      <c r="K69" s="8">
        <f t="shared" si="0"/>
        <v>10</v>
      </c>
      <c r="L69" s="6">
        <f t="shared" si="1"/>
        <v>16</v>
      </c>
      <c r="M69" s="6">
        <f t="shared" si="2"/>
        <v>26</v>
      </c>
      <c r="N69" s="6">
        <f t="shared" si="3"/>
        <v>13</v>
      </c>
    </row>
    <row r="70" spans="4:14" x14ac:dyDescent="0.25">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25">
      <c r="D71" s="13">
        <v>67</v>
      </c>
      <c r="E71" s="14">
        <v>10</v>
      </c>
      <c r="F71" s="14">
        <v>17</v>
      </c>
      <c r="G71" s="14">
        <v>27</v>
      </c>
      <c r="H71" s="15">
        <v>13</v>
      </c>
      <c r="J71" s="5">
        <v>67</v>
      </c>
      <c r="K71" s="8">
        <f t="shared" si="4"/>
        <v>10</v>
      </c>
      <c r="L71" s="6">
        <f t="shared" si="5"/>
        <v>17</v>
      </c>
      <c r="M71" s="6">
        <f t="shared" si="6"/>
        <v>27</v>
      </c>
      <c r="N71" s="6">
        <f t="shared" si="7"/>
        <v>13</v>
      </c>
    </row>
    <row r="72" spans="4:14" x14ac:dyDescent="0.25">
      <c r="D72" s="13">
        <v>68</v>
      </c>
      <c r="E72" s="14">
        <v>10</v>
      </c>
      <c r="F72" s="14">
        <v>17</v>
      </c>
      <c r="G72" s="14">
        <v>27</v>
      </c>
      <c r="H72" s="15">
        <v>14</v>
      </c>
      <c r="J72" s="5">
        <v>68</v>
      </c>
      <c r="K72" s="8">
        <f t="shared" si="4"/>
        <v>10</v>
      </c>
      <c r="L72" s="6">
        <f t="shared" si="5"/>
        <v>17</v>
      </c>
      <c r="M72" s="6">
        <f t="shared" si="6"/>
        <v>27</v>
      </c>
      <c r="N72" s="6">
        <f t="shared" si="7"/>
        <v>14</v>
      </c>
    </row>
    <row r="73" spans="4:14" x14ac:dyDescent="0.25">
      <c r="D73" s="13">
        <v>69</v>
      </c>
      <c r="E73" s="14">
        <v>10</v>
      </c>
      <c r="F73" s="14">
        <v>17</v>
      </c>
      <c r="G73" s="14">
        <v>28</v>
      </c>
      <c r="H73" s="15">
        <v>14</v>
      </c>
      <c r="J73" s="5">
        <v>69</v>
      </c>
      <c r="K73" s="8">
        <f t="shared" si="4"/>
        <v>10</v>
      </c>
      <c r="L73" s="6">
        <f t="shared" si="5"/>
        <v>17</v>
      </c>
      <c r="M73" s="6">
        <f t="shared" si="6"/>
        <v>28</v>
      </c>
      <c r="N73" s="6">
        <f t="shared" si="7"/>
        <v>14</v>
      </c>
    </row>
    <row r="74" spans="4:14" x14ac:dyDescent="0.25">
      <c r="D74" s="13">
        <v>70</v>
      </c>
      <c r="E74" s="14">
        <v>11</v>
      </c>
      <c r="F74" s="14">
        <v>17</v>
      </c>
      <c r="G74" s="14">
        <v>28</v>
      </c>
      <c r="H74" s="15">
        <v>14</v>
      </c>
      <c r="J74" s="5">
        <v>70</v>
      </c>
      <c r="K74" s="8">
        <f t="shared" si="4"/>
        <v>11</v>
      </c>
      <c r="L74" s="6">
        <f t="shared" si="5"/>
        <v>18</v>
      </c>
      <c r="M74" s="6">
        <f t="shared" si="6"/>
        <v>28</v>
      </c>
      <c r="N74" s="6">
        <f t="shared" si="7"/>
        <v>14</v>
      </c>
    </row>
    <row r="75" spans="4:14" x14ac:dyDescent="0.25">
      <c r="D75" s="13">
        <v>71</v>
      </c>
      <c r="E75" s="14">
        <v>11</v>
      </c>
      <c r="F75" s="14">
        <v>18</v>
      </c>
      <c r="G75" s="14">
        <v>28</v>
      </c>
      <c r="H75" s="15">
        <v>14</v>
      </c>
      <c r="J75" s="5">
        <v>71</v>
      </c>
      <c r="K75" s="8">
        <f t="shared" si="4"/>
        <v>11</v>
      </c>
      <c r="L75" s="6">
        <f t="shared" si="5"/>
        <v>18</v>
      </c>
      <c r="M75" s="6">
        <f t="shared" si="6"/>
        <v>28</v>
      </c>
      <c r="N75" s="6">
        <f t="shared" si="7"/>
        <v>14</v>
      </c>
    </row>
    <row r="76" spans="4:14" x14ac:dyDescent="0.25">
      <c r="D76" s="13">
        <v>72</v>
      </c>
      <c r="E76" s="14">
        <v>11</v>
      </c>
      <c r="F76" s="14">
        <v>18</v>
      </c>
      <c r="G76" s="14">
        <v>29</v>
      </c>
      <c r="H76" s="15">
        <v>14</v>
      </c>
      <c r="J76" s="5">
        <v>72</v>
      </c>
      <c r="K76" s="8">
        <f t="shared" si="4"/>
        <v>11</v>
      </c>
      <c r="L76" s="6">
        <f t="shared" si="5"/>
        <v>18</v>
      </c>
      <c r="M76" s="6">
        <f t="shared" si="6"/>
        <v>29</v>
      </c>
      <c r="N76" s="6">
        <f t="shared" si="7"/>
        <v>14</v>
      </c>
    </row>
    <row r="77" spans="4:14" x14ac:dyDescent="0.25">
      <c r="D77" s="13">
        <v>73</v>
      </c>
      <c r="E77" s="14">
        <v>11</v>
      </c>
      <c r="F77" s="14">
        <v>18</v>
      </c>
      <c r="G77" s="14">
        <v>29</v>
      </c>
      <c r="H77" s="15">
        <v>15</v>
      </c>
      <c r="J77" s="5">
        <v>73</v>
      </c>
      <c r="K77" s="8">
        <f t="shared" si="4"/>
        <v>11</v>
      </c>
      <c r="L77" s="6">
        <f t="shared" si="5"/>
        <v>18</v>
      </c>
      <c r="M77" s="6">
        <f t="shared" si="6"/>
        <v>29</v>
      </c>
      <c r="N77" s="6">
        <f t="shared" si="7"/>
        <v>15</v>
      </c>
    </row>
    <row r="78" spans="4:14" x14ac:dyDescent="0.25">
      <c r="D78" s="13">
        <v>74</v>
      </c>
      <c r="E78" s="14">
        <v>11</v>
      </c>
      <c r="F78" s="14">
        <v>19</v>
      </c>
      <c r="G78" s="14">
        <v>29</v>
      </c>
      <c r="H78" s="15">
        <v>15</v>
      </c>
      <c r="J78" s="5">
        <v>74</v>
      </c>
      <c r="K78" s="8">
        <f t="shared" si="4"/>
        <v>11</v>
      </c>
      <c r="L78" s="6">
        <f t="shared" si="5"/>
        <v>19</v>
      </c>
      <c r="M78" s="6">
        <f t="shared" si="6"/>
        <v>30</v>
      </c>
      <c r="N78" s="6">
        <f t="shared" si="7"/>
        <v>15</v>
      </c>
    </row>
    <row r="79" spans="4:14" x14ac:dyDescent="0.25">
      <c r="D79" s="13">
        <v>75</v>
      </c>
      <c r="E79" s="14">
        <v>11</v>
      </c>
      <c r="F79" s="14">
        <v>19</v>
      </c>
      <c r="G79" s="14">
        <v>30</v>
      </c>
      <c r="H79" s="15">
        <v>15</v>
      </c>
      <c r="J79" s="5">
        <v>75</v>
      </c>
      <c r="K79" s="8">
        <f t="shared" si="4"/>
        <v>11</v>
      </c>
      <c r="L79" s="6">
        <f t="shared" si="5"/>
        <v>19</v>
      </c>
      <c r="M79" s="6">
        <f t="shared" si="6"/>
        <v>30</v>
      </c>
      <c r="N79" s="6">
        <f t="shared" si="7"/>
        <v>15</v>
      </c>
    </row>
    <row r="80" spans="4:14" x14ac:dyDescent="0.25">
      <c r="D80" s="13">
        <v>76</v>
      </c>
      <c r="E80" s="14">
        <v>11</v>
      </c>
      <c r="F80" s="14">
        <v>19</v>
      </c>
      <c r="G80" s="14">
        <v>31</v>
      </c>
      <c r="H80" s="15">
        <v>15</v>
      </c>
      <c r="J80" s="5">
        <v>76</v>
      </c>
      <c r="K80" s="8">
        <f t="shared" si="4"/>
        <v>11</v>
      </c>
      <c r="L80" s="6">
        <f t="shared" si="5"/>
        <v>19</v>
      </c>
      <c r="M80" s="6">
        <f t="shared" si="6"/>
        <v>30</v>
      </c>
      <c r="N80" s="6">
        <f t="shared" si="7"/>
        <v>15</v>
      </c>
    </row>
    <row r="81" spans="4:14" x14ac:dyDescent="0.25">
      <c r="D81" s="13">
        <v>77</v>
      </c>
      <c r="E81" s="14">
        <v>12</v>
      </c>
      <c r="F81" s="14">
        <v>19</v>
      </c>
      <c r="G81" s="14">
        <v>31</v>
      </c>
      <c r="H81" s="15">
        <v>15</v>
      </c>
      <c r="J81" s="5">
        <v>77</v>
      </c>
      <c r="K81" s="8">
        <f t="shared" si="4"/>
        <v>12</v>
      </c>
      <c r="L81" s="6">
        <f t="shared" si="5"/>
        <v>19</v>
      </c>
      <c r="M81" s="6">
        <f t="shared" si="6"/>
        <v>31</v>
      </c>
      <c r="N81" s="6">
        <f t="shared" si="7"/>
        <v>15</v>
      </c>
    </row>
    <row r="82" spans="4:14" x14ac:dyDescent="0.25">
      <c r="D82" s="13">
        <v>78</v>
      </c>
      <c r="E82" s="14">
        <v>12</v>
      </c>
      <c r="F82" s="14">
        <v>20</v>
      </c>
      <c r="G82" s="14">
        <v>31</v>
      </c>
      <c r="H82" s="15">
        <v>15</v>
      </c>
      <c r="J82" s="5">
        <v>78</v>
      </c>
      <c r="K82" s="8">
        <f t="shared" si="4"/>
        <v>12</v>
      </c>
      <c r="L82" s="6">
        <f t="shared" si="5"/>
        <v>20</v>
      </c>
      <c r="M82" s="6">
        <f t="shared" si="6"/>
        <v>31</v>
      </c>
      <c r="N82" s="6">
        <f t="shared" si="7"/>
        <v>16</v>
      </c>
    </row>
    <row r="83" spans="4:14" x14ac:dyDescent="0.25">
      <c r="D83" s="13">
        <v>79</v>
      </c>
      <c r="E83" s="14">
        <v>12</v>
      </c>
      <c r="F83" s="14">
        <v>20</v>
      </c>
      <c r="G83" s="14">
        <v>32</v>
      </c>
      <c r="H83" s="15">
        <v>15</v>
      </c>
      <c r="J83" s="5">
        <v>79</v>
      </c>
      <c r="K83" s="8">
        <f t="shared" si="4"/>
        <v>12</v>
      </c>
      <c r="L83" s="6">
        <f t="shared" si="5"/>
        <v>20</v>
      </c>
      <c r="M83" s="6">
        <f t="shared" si="6"/>
        <v>32</v>
      </c>
      <c r="N83" s="6">
        <f t="shared" si="7"/>
        <v>16</v>
      </c>
    </row>
    <row r="84" spans="4:14" x14ac:dyDescent="0.25">
      <c r="D84" s="13">
        <v>80</v>
      </c>
      <c r="E84" s="14">
        <v>12</v>
      </c>
      <c r="F84" s="14">
        <v>20</v>
      </c>
      <c r="G84" s="14">
        <v>32</v>
      </c>
      <c r="H84" s="15">
        <v>16</v>
      </c>
      <c r="J84" s="5">
        <v>80</v>
      </c>
      <c r="K84" s="8">
        <f t="shared" si="4"/>
        <v>12</v>
      </c>
      <c r="L84" s="6">
        <f t="shared" si="5"/>
        <v>20</v>
      </c>
      <c r="M84" s="6">
        <f t="shared" si="6"/>
        <v>32</v>
      </c>
      <c r="N84" s="6">
        <f t="shared" si="7"/>
        <v>16</v>
      </c>
    </row>
    <row r="85" spans="4:14" x14ac:dyDescent="0.25">
      <c r="D85" s="13">
        <v>81</v>
      </c>
      <c r="E85" s="14">
        <v>12</v>
      </c>
      <c r="F85" s="14">
        <v>20</v>
      </c>
      <c r="G85" s="14">
        <v>33</v>
      </c>
      <c r="H85" s="15">
        <v>16</v>
      </c>
      <c r="J85" s="5">
        <v>81</v>
      </c>
      <c r="K85" s="8">
        <f t="shared" si="4"/>
        <v>12</v>
      </c>
      <c r="L85" s="6">
        <f t="shared" si="5"/>
        <v>20</v>
      </c>
      <c r="M85" s="6">
        <f t="shared" si="6"/>
        <v>32</v>
      </c>
      <c r="N85" s="6">
        <f t="shared" si="7"/>
        <v>16</v>
      </c>
    </row>
    <row r="86" spans="4:14" x14ac:dyDescent="0.25">
      <c r="D86" s="13">
        <v>82</v>
      </c>
      <c r="E86" s="14">
        <v>12</v>
      </c>
      <c r="F86" s="14">
        <v>21</v>
      </c>
      <c r="G86" s="14">
        <v>33</v>
      </c>
      <c r="H86" s="15">
        <v>16</v>
      </c>
      <c r="J86" s="5">
        <v>82</v>
      </c>
      <c r="K86" s="8">
        <f t="shared" si="4"/>
        <v>12</v>
      </c>
      <c r="L86" s="6">
        <f t="shared" si="5"/>
        <v>21</v>
      </c>
      <c r="M86" s="6">
        <f t="shared" si="6"/>
        <v>33</v>
      </c>
      <c r="N86" s="6">
        <f t="shared" si="7"/>
        <v>16</v>
      </c>
    </row>
    <row r="87" spans="4:14" x14ac:dyDescent="0.25">
      <c r="D87" s="13">
        <v>83</v>
      </c>
      <c r="E87" s="14">
        <v>12</v>
      </c>
      <c r="F87" s="14">
        <v>21</v>
      </c>
      <c r="G87" s="14">
        <v>33</v>
      </c>
      <c r="H87" s="15">
        <v>17</v>
      </c>
      <c r="J87" s="5">
        <v>83</v>
      </c>
      <c r="K87" s="8">
        <f t="shared" si="4"/>
        <v>12</v>
      </c>
      <c r="L87" s="6">
        <f t="shared" si="5"/>
        <v>21</v>
      </c>
      <c r="M87" s="6">
        <f t="shared" si="6"/>
        <v>33</v>
      </c>
      <c r="N87" s="6">
        <f t="shared" si="7"/>
        <v>17</v>
      </c>
    </row>
    <row r="88" spans="4:14" x14ac:dyDescent="0.25">
      <c r="D88" s="13">
        <v>84</v>
      </c>
      <c r="E88" s="14">
        <v>13</v>
      </c>
      <c r="F88" s="14">
        <v>21</v>
      </c>
      <c r="G88" s="14">
        <v>33</v>
      </c>
      <c r="H88" s="15">
        <v>17</v>
      </c>
      <c r="J88" s="5">
        <v>84</v>
      </c>
      <c r="K88" s="8">
        <f t="shared" si="4"/>
        <v>13</v>
      </c>
      <c r="L88" s="6">
        <f t="shared" si="5"/>
        <v>21</v>
      </c>
      <c r="M88" s="6">
        <f t="shared" si="6"/>
        <v>34</v>
      </c>
      <c r="N88" s="6">
        <f t="shared" si="7"/>
        <v>17</v>
      </c>
    </row>
    <row r="89" spans="4:14" x14ac:dyDescent="0.25">
      <c r="D89" s="13">
        <v>85</v>
      </c>
      <c r="E89" s="14">
        <v>13</v>
      </c>
      <c r="F89" s="14">
        <v>21</v>
      </c>
      <c r="G89" s="14">
        <v>34</v>
      </c>
      <c r="H89" s="15">
        <v>17</v>
      </c>
      <c r="J89" s="5">
        <v>85</v>
      </c>
      <c r="K89" s="8">
        <f t="shared" si="4"/>
        <v>13</v>
      </c>
      <c r="L89" s="6">
        <f t="shared" si="5"/>
        <v>21</v>
      </c>
      <c r="M89" s="6">
        <f t="shared" si="6"/>
        <v>34</v>
      </c>
      <c r="N89" s="6">
        <f t="shared" si="7"/>
        <v>17</v>
      </c>
    </row>
    <row r="90" spans="4:14" x14ac:dyDescent="0.25">
      <c r="D90" s="13">
        <v>86</v>
      </c>
      <c r="E90" s="14">
        <v>13</v>
      </c>
      <c r="F90" s="14">
        <v>22</v>
      </c>
      <c r="G90" s="14">
        <v>34</v>
      </c>
      <c r="H90" s="15">
        <v>17</v>
      </c>
      <c r="J90" s="5">
        <v>86</v>
      </c>
      <c r="K90" s="8">
        <f t="shared" si="4"/>
        <v>13</v>
      </c>
      <c r="L90" s="6">
        <f t="shared" si="5"/>
        <v>22</v>
      </c>
      <c r="M90" s="6">
        <f t="shared" si="6"/>
        <v>34</v>
      </c>
      <c r="N90" s="6">
        <f t="shared" si="7"/>
        <v>17</v>
      </c>
    </row>
    <row r="91" spans="4:14" x14ac:dyDescent="0.25">
      <c r="D91" s="13">
        <v>87</v>
      </c>
      <c r="E91" s="14">
        <v>13</v>
      </c>
      <c r="F91" s="14">
        <v>22</v>
      </c>
      <c r="G91" s="14">
        <v>35</v>
      </c>
      <c r="H91" s="15">
        <v>17</v>
      </c>
      <c r="J91" s="5">
        <v>87</v>
      </c>
      <c r="K91" s="8">
        <f t="shared" si="4"/>
        <v>13</v>
      </c>
      <c r="L91" s="6">
        <f t="shared" si="5"/>
        <v>22</v>
      </c>
      <c r="M91" s="6">
        <f t="shared" si="6"/>
        <v>35</v>
      </c>
      <c r="N91" s="6">
        <f t="shared" si="7"/>
        <v>17</v>
      </c>
    </row>
    <row r="92" spans="4:14" x14ac:dyDescent="0.25">
      <c r="D92" s="13">
        <v>88</v>
      </c>
      <c r="E92" s="14">
        <v>13</v>
      </c>
      <c r="F92" s="14">
        <v>22</v>
      </c>
      <c r="G92" s="14">
        <v>35</v>
      </c>
      <c r="H92" s="15">
        <v>18</v>
      </c>
      <c r="J92" s="5">
        <v>88</v>
      </c>
      <c r="K92" s="8">
        <f t="shared" si="4"/>
        <v>13</v>
      </c>
      <c r="L92" s="6">
        <f t="shared" si="5"/>
        <v>22</v>
      </c>
      <c r="M92" s="6">
        <f t="shared" si="6"/>
        <v>35</v>
      </c>
      <c r="N92" s="6">
        <f t="shared" si="7"/>
        <v>18</v>
      </c>
    </row>
    <row r="93" spans="4:14" x14ac:dyDescent="0.25">
      <c r="D93" s="13">
        <v>89</v>
      </c>
      <c r="E93" s="14">
        <v>13</v>
      </c>
      <c r="F93" s="14">
        <v>22</v>
      </c>
      <c r="G93" s="14">
        <v>36</v>
      </c>
      <c r="H93" s="15">
        <v>18</v>
      </c>
      <c r="J93" s="5">
        <v>89</v>
      </c>
      <c r="K93" s="8">
        <f t="shared" si="4"/>
        <v>13</v>
      </c>
      <c r="L93" s="6">
        <f t="shared" si="5"/>
        <v>22</v>
      </c>
      <c r="M93" s="6">
        <f t="shared" si="6"/>
        <v>36</v>
      </c>
      <c r="N93" s="6">
        <f t="shared" si="7"/>
        <v>18</v>
      </c>
    </row>
    <row r="94" spans="4:14" x14ac:dyDescent="0.25">
      <c r="D94" s="13">
        <v>90</v>
      </c>
      <c r="E94" s="14">
        <v>14</v>
      </c>
      <c r="F94" s="14">
        <v>22</v>
      </c>
      <c r="G94" s="14">
        <v>36</v>
      </c>
      <c r="H94" s="15">
        <v>18</v>
      </c>
      <c r="J94" s="5">
        <v>90</v>
      </c>
      <c r="K94" s="8">
        <f t="shared" si="4"/>
        <v>14</v>
      </c>
      <c r="L94" s="6">
        <f t="shared" si="5"/>
        <v>23</v>
      </c>
      <c r="M94" s="6">
        <f t="shared" si="6"/>
        <v>36</v>
      </c>
      <c r="N94" s="6">
        <f t="shared" si="7"/>
        <v>18</v>
      </c>
    </row>
    <row r="95" spans="4:14" x14ac:dyDescent="0.25">
      <c r="D95" s="13">
        <v>91</v>
      </c>
      <c r="E95" s="14">
        <v>14</v>
      </c>
      <c r="F95" s="14">
        <v>23</v>
      </c>
      <c r="G95" s="14">
        <v>36</v>
      </c>
      <c r="H95" s="15">
        <v>18</v>
      </c>
      <c r="J95" s="5">
        <v>91</v>
      </c>
      <c r="K95" s="8">
        <f t="shared" si="4"/>
        <v>14</v>
      </c>
      <c r="L95" s="6">
        <f t="shared" si="5"/>
        <v>23</v>
      </c>
      <c r="M95" s="6">
        <f t="shared" si="6"/>
        <v>36</v>
      </c>
      <c r="N95" s="6">
        <f t="shared" si="7"/>
        <v>18</v>
      </c>
    </row>
    <row r="96" spans="4:14" x14ac:dyDescent="0.25">
      <c r="D96" s="13">
        <v>92</v>
      </c>
      <c r="E96" s="14">
        <v>14</v>
      </c>
      <c r="F96" s="14">
        <v>23</v>
      </c>
      <c r="G96" s="14">
        <v>37</v>
      </c>
      <c r="H96" s="15">
        <v>18</v>
      </c>
      <c r="J96" s="5">
        <v>92</v>
      </c>
      <c r="K96" s="8">
        <f t="shared" si="4"/>
        <v>14</v>
      </c>
      <c r="L96" s="6">
        <f t="shared" si="5"/>
        <v>23</v>
      </c>
      <c r="M96" s="6">
        <f t="shared" si="6"/>
        <v>37</v>
      </c>
      <c r="N96" s="6">
        <f t="shared" si="7"/>
        <v>18</v>
      </c>
    </row>
    <row r="97" spans="4:14" x14ac:dyDescent="0.25">
      <c r="D97" s="13">
        <v>93</v>
      </c>
      <c r="E97" s="14">
        <v>14</v>
      </c>
      <c r="F97" s="14">
        <v>23</v>
      </c>
      <c r="G97" s="14">
        <v>37</v>
      </c>
      <c r="H97" s="15">
        <v>19</v>
      </c>
      <c r="J97" s="5">
        <v>93</v>
      </c>
      <c r="K97" s="8">
        <f t="shared" si="4"/>
        <v>14</v>
      </c>
      <c r="L97" s="6">
        <f t="shared" si="5"/>
        <v>23</v>
      </c>
      <c r="M97" s="6">
        <f t="shared" si="6"/>
        <v>37</v>
      </c>
      <c r="N97" s="6">
        <f t="shared" si="7"/>
        <v>19</v>
      </c>
    </row>
    <row r="98" spans="4:14" x14ac:dyDescent="0.25">
      <c r="D98" s="13">
        <v>94</v>
      </c>
      <c r="E98" s="14">
        <v>14</v>
      </c>
      <c r="F98" s="14">
        <v>24</v>
      </c>
      <c r="G98" s="14">
        <v>37</v>
      </c>
      <c r="H98" s="15">
        <v>19</v>
      </c>
      <c r="J98" s="5">
        <v>94</v>
      </c>
      <c r="K98" s="8">
        <f t="shared" si="4"/>
        <v>14</v>
      </c>
      <c r="L98" s="6">
        <f t="shared" si="5"/>
        <v>24</v>
      </c>
      <c r="M98" s="6">
        <f t="shared" si="6"/>
        <v>38</v>
      </c>
      <c r="N98" s="6">
        <f t="shared" si="7"/>
        <v>19</v>
      </c>
    </row>
    <row r="99" spans="4:14" x14ac:dyDescent="0.25">
      <c r="D99" s="13">
        <v>95</v>
      </c>
      <c r="E99" s="14">
        <v>14</v>
      </c>
      <c r="F99" s="14">
        <v>24</v>
      </c>
      <c r="G99" s="14">
        <v>38</v>
      </c>
      <c r="H99" s="15">
        <v>19</v>
      </c>
      <c r="J99" s="5">
        <v>95</v>
      </c>
      <c r="K99" s="8">
        <f t="shared" si="4"/>
        <v>14</v>
      </c>
      <c r="L99" s="6">
        <f t="shared" si="5"/>
        <v>24</v>
      </c>
      <c r="M99" s="6">
        <f t="shared" si="6"/>
        <v>38</v>
      </c>
      <c r="N99" s="6">
        <f t="shared" si="7"/>
        <v>19</v>
      </c>
    </row>
    <row r="100" spans="4:14" x14ac:dyDescent="0.25">
      <c r="D100" s="13">
        <v>96</v>
      </c>
      <c r="E100" s="14">
        <v>14</v>
      </c>
      <c r="F100" s="14">
        <v>24</v>
      </c>
      <c r="G100" s="14">
        <v>39</v>
      </c>
      <c r="H100" s="15">
        <v>19</v>
      </c>
      <c r="J100" s="5">
        <v>96</v>
      </c>
      <c r="K100" s="8">
        <f t="shared" si="4"/>
        <v>14</v>
      </c>
      <c r="L100" s="6">
        <f t="shared" si="5"/>
        <v>24</v>
      </c>
      <c r="M100" s="6">
        <f t="shared" si="6"/>
        <v>38</v>
      </c>
      <c r="N100" s="6">
        <f t="shared" si="7"/>
        <v>19</v>
      </c>
    </row>
    <row r="101" spans="4:14" x14ac:dyDescent="0.25">
      <c r="D101" s="13">
        <v>97</v>
      </c>
      <c r="E101" s="14">
        <v>15</v>
      </c>
      <c r="F101" s="14">
        <v>24</v>
      </c>
      <c r="G101" s="14">
        <v>39</v>
      </c>
      <c r="H101" s="15">
        <v>19</v>
      </c>
      <c r="J101" s="5">
        <v>97</v>
      </c>
      <c r="K101" s="8">
        <f t="shared" si="4"/>
        <v>15</v>
      </c>
      <c r="L101" s="6">
        <f t="shared" si="5"/>
        <v>24</v>
      </c>
      <c r="M101" s="6">
        <f t="shared" si="6"/>
        <v>39</v>
      </c>
      <c r="N101" s="6">
        <f t="shared" si="7"/>
        <v>19</v>
      </c>
    </row>
    <row r="102" spans="4:14" x14ac:dyDescent="0.25">
      <c r="D102" s="13">
        <v>98</v>
      </c>
      <c r="E102" s="14">
        <v>15</v>
      </c>
      <c r="F102" s="14">
        <v>25</v>
      </c>
      <c r="G102" s="14">
        <v>39</v>
      </c>
      <c r="H102" s="15">
        <v>19</v>
      </c>
      <c r="J102" s="5">
        <v>98</v>
      </c>
      <c r="K102" s="8">
        <f t="shared" si="4"/>
        <v>15</v>
      </c>
      <c r="L102" s="6">
        <f t="shared" si="5"/>
        <v>25</v>
      </c>
      <c r="M102" s="6">
        <f t="shared" si="6"/>
        <v>39</v>
      </c>
      <c r="N102" s="6">
        <f t="shared" si="7"/>
        <v>20</v>
      </c>
    </row>
    <row r="103" spans="4:14" x14ac:dyDescent="0.25">
      <c r="D103" s="13">
        <v>99</v>
      </c>
      <c r="E103" s="14">
        <v>15</v>
      </c>
      <c r="F103" s="14">
        <v>25</v>
      </c>
      <c r="G103" s="14">
        <v>40</v>
      </c>
      <c r="H103" s="15">
        <v>19</v>
      </c>
      <c r="J103" s="5">
        <v>99</v>
      </c>
      <c r="K103" s="8">
        <f t="shared" si="4"/>
        <v>15</v>
      </c>
      <c r="L103" s="6">
        <f t="shared" si="5"/>
        <v>25</v>
      </c>
      <c r="M103" s="6">
        <f t="shared" si="6"/>
        <v>40</v>
      </c>
      <c r="N103" s="6">
        <f t="shared" si="7"/>
        <v>20</v>
      </c>
    </row>
    <row r="104" spans="4:14" x14ac:dyDescent="0.25">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25">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25">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25">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25">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25">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25">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25">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25">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25">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25">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25">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25">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25">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25">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25">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25">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25">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25">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25">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25">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25">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25">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25">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25">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25">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25">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25">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25">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25">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25">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25">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25">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25">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25">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25">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25">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25">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25">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25">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25">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25">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25">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25">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25">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25">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25">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25">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25">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25">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25">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25">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25">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25">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25">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25">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25">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25">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25">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25">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25">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25">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25">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25">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25">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25">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25">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25">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25">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25">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25">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25">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25">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25">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25">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25">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25">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25">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25">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25">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25">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25">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25">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25">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25">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25">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25">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25">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25">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25">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25">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25">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25">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25">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25">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25">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25">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25">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25">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25">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25">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25">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25">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25">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25">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25">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25">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25">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25">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25">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25">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25">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25">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25">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25">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25">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25">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25">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25">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25">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25">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25">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25">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25">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25">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25">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25">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25">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25">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25">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25">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25">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25">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25">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25">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25">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25">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25">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25">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25">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25">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25">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25">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25">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25">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25">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25">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25">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25">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25">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25">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25">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25">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25">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25">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25">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25">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25">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25">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25">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25">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25">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25">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25">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25">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25">
      <c r="D269" s="16">
        <v>265</v>
      </c>
      <c r="E269" s="17">
        <v>40</v>
      </c>
      <c r="F269" s="17">
        <v>66</v>
      </c>
      <c r="G269" s="17">
        <v>106</v>
      </c>
      <c r="H269" s="18">
        <v>53</v>
      </c>
      <c r="J269" s="5">
        <v>265</v>
      </c>
      <c r="K269" s="8">
        <f t="shared" si="16"/>
        <v>40</v>
      </c>
      <c r="L269" s="6">
        <f t="shared" si="17"/>
        <v>66</v>
      </c>
      <c r="M269" s="6">
        <f t="shared" si="18"/>
        <v>106</v>
      </c>
      <c r="N269" s="6">
        <f t="shared" si="19"/>
        <v>53</v>
      </c>
    </row>
  </sheetData>
  <phoneticPr fontId="10"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511531-B769-4929-806F-2A05A4882D77}">
  <ds:schemaRefs>
    <ds:schemaRef ds:uri="http://schemas.microsoft.com/office/2006/metadata/properties"/>
    <ds:schemaRef ds:uri="http://schemas.microsoft.com/office/infopath/2007/PartnerControls"/>
    <ds:schemaRef ds:uri="3682f0b6-9d30-46e6-ae75-87263439af5a"/>
    <ds:schemaRef ds:uri="351fec23-1ea6-4572-a8f7-a67b3384bed4"/>
    <ds:schemaRef ds:uri="http://schemas.microsoft.com/sharepoint/v3"/>
    <ds:schemaRef ds:uri="c8cd16cf-b28a-4d08-8e2d-9d89ab9eec4e"/>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4.xml><?xml version="1.0" encoding="utf-8"?>
<ds:datastoreItem xmlns:ds="http://schemas.openxmlformats.org/officeDocument/2006/customXml" ds:itemID="{54FC3BD7-0E34-4706-B249-29BC33185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Travel Claim Worksheet</vt:lpstr>
      <vt:lpstr>Instructions</vt:lpstr>
      <vt:lpstr>Data1</vt:lpstr>
      <vt:lpstr>Versions</vt:lpstr>
      <vt:lpstr>Data</vt:lpstr>
      <vt:lpstr>Instructions!Print_Area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Felisitas Alvarado</cp:lastModifiedBy>
  <cp:lastPrinted>2024-03-22T15:30:35Z</cp:lastPrinted>
  <dcterms:created xsi:type="dcterms:W3CDTF">2023-10-16T18:04:08Z</dcterms:created>
  <dcterms:modified xsi:type="dcterms:W3CDTF">2024-10-09T22:30:30Z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